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 tabRatio="572"/>
  </bookViews>
  <sheets>
    <sheet name="Форма 1" sheetId="3" r:id="rId1"/>
    <sheet name="Форма 2" sheetId="2" r:id="rId2"/>
  </sheets>
  <definedNames>
    <definedName name="_xlnm.Print_Titles" localSheetId="0">'Форма 1'!$14:$14</definedName>
    <definedName name="_xlnm.Print_Titles" localSheetId="1">'Форма 2'!$10:$10</definedName>
    <definedName name="_xlnm.Print_Area" localSheetId="0">'Форма 1'!$A$1:$S$178</definedName>
    <definedName name="_xlnm.Print_Area" localSheetId="1">'Форма 2'!$A$1:$AL$165</definedName>
  </definedNames>
  <calcPr calcId="145621"/>
</workbook>
</file>

<file path=xl/calcChain.xml><?xml version="1.0" encoding="utf-8"?>
<calcChain xmlns="http://schemas.openxmlformats.org/spreadsheetml/2006/main">
  <c r="P166" i="3" l="1"/>
  <c r="I166" i="3"/>
  <c r="J166" i="3"/>
  <c r="K150" i="3"/>
  <c r="J150" i="3"/>
  <c r="I150" i="3"/>
  <c r="H150" i="3"/>
  <c r="Q94" i="3"/>
  <c r="P94" i="3"/>
  <c r="O94" i="3"/>
  <c r="I94" i="3"/>
  <c r="J94" i="3"/>
  <c r="Q68" i="3"/>
  <c r="P68" i="3"/>
  <c r="O68" i="3"/>
  <c r="I68" i="3"/>
  <c r="J68" i="3"/>
  <c r="P59" i="3"/>
  <c r="Q59" i="3"/>
  <c r="K59" i="3"/>
  <c r="I59" i="3"/>
  <c r="J59" i="3"/>
  <c r="P41" i="3"/>
  <c r="Q41" i="3"/>
  <c r="I41" i="3"/>
  <c r="J41" i="3"/>
  <c r="Q28" i="3"/>
  <c r="P28" i="3"/>
  <c r="O28" i="3"/>
  <c r="K28" i="3"/>
  <c r="J28" i="3"/>
  <c r="I28" i="3"/>
  <c r="P150" i="3"/>
  <c r="N177" i="3"/>
  <c r="AG16" i="2" l="1"/>
  <c r="Q144" i="3" l="1"/>
  <c r="Q145" i="3"/>
  <c r="Q146" i="3"/>
  <c r="Q147" i="3"/>
  <c r="Q148" i="3"/>
  <c r="AM158" i="2" l="1"/>
  <c r="AM159" i="2"/>
  <c r="AM160" i="2"/>
  <c r="AM161" i="2"/>
  <c r="AM162" i="2"/>
  <c r="AM163" i="2"/>
  <c r="AM157" i="2"/>
  <c r="C158" i="2" l="1"/>
  <c r="C159" i="2"/>
  <c r="C160" i="2"/>
  <c r="C161" i="2"/>
  <c r="C162" i="2"/>
  <c r="C163" i="2"/>
  <c r="M170" i="3"/>
  <c r="Y170" i="3" s="1"/>
  <c r="Z170" i="3" s="1"/>
  <c r="M171" i="3"/>
  <c r="M172" i="3"/>
  <c r="R171" i="3" l="1"/>
  <c r="Y171" i="3"/>
  <c r="Z171" i="3" s="1"/>
  <c r="R172" i="3"/>
  <c r="Y172" i="3"/>
  <c r="Z172" i="3" s="1"/>
  <c r="AM130" i="2"/>
  <c r="AM131" i="2"/>
  <c r="AM132" i="2"/>
  <c r="AM133" i="2"/>
  <c r="AM134" i="2"/>
  <c r="AM135" i="2"/>
  <c r="AM136" i="2"/>
  <c r="AM137" i="2"/>
  <c r="AM138" i="2"/>
  <c r="AM139" i="2"/>
  <c r="AM129" i="2"/>
  <c r="AM45" i="2"/>
  <c r="AM46" i="2"/>
  <c r="AM47" i="2"/>
  <c r="AM48" i="2"/>
  <c r="AM49" i="2"/>
  <c r="AM50" i="2"/>
  <c r="AM51" i="2"/>
  <c r="AM37" i="2"/>
  <c r="AM38" i="2"/>
  <c r="AM39" i="2"/>
  <c r="AM40" i="2"/>
  <c r="AM41" i="2"/>
  <c r="AM42" i="2"/>
  <c r="AM43" i="2"/>
  <c r="AM44" i="2"/>
  <c r="C64" i="2"/>
  <c r="AM64" i="2" s="1"/>
  <c r="C65" i="2"/>
  <c r="AM65" i="2" s="1"/>
  <c r="C66" i="2"/>
  <c r="AM66" i="2" s="1"/>
  <c r="C67" i="2"/>
  <c r="AM67" i="2" s="1"/>
  <c r="C68" i="2"/>
  <c r="AM68" i="2" s="1"/>
  <c r="C69" i="2"/>
  <c r="AM69" i="2" s="1"/>
  <c r="C70" i="2"/>
  <c r="AM70" i="2" s="1"/>
  <c r="C71" i="2"/>
  <c r="AM71" i="2" s="1"/>
  <c r="C72" i="2"/>
  <c r="AM72" i="2" s="1"/>
  <c r="C73" i="2"/>
  <c r="AM73" i="2" s="1"/>
  <c r="M71" i="3"/>
  <c r="R71" i="3" s="1"/>
  <c r="M72" i="3"/>
  <c r="R72" i="3" s="1"/>
  <c r="M73" i="3"/>
  <c r="R73" i="3" s="1"/>
  <c r="M74" i="3"/>
  <c r="R74" i="3" s="1"/>
  <c r="M75" i="3"/>
  <c r="R75" i="3" s="1"/>
  <c r="M76" i="3"/>
  <c r="R76" i="3" s="1"/>
  <c r="M77" i="3"/>
  <c r="R77" i="3" s="1"/>
  <c r="M78" i="3"/>
  <c r="R78" i="3" s="1"/>
  <c r="M79" i="3"/>
  <c r="R79" i="3" s="1"/>
  <c r="M80" i="3"/>
  <c r="R80" i="3" s="1"/>
  <c r="M81" i="3"/>
  <c r="R81" i="3" s="1"/>
  <c r="M82" i="3"/>
  <c r="R82" i="3" s="1"/>
  <c r="T72" i="3" l="1"/>
  <c r="V72" i="3" s="1"/>
  <c r="U72" i="3"/>
  <c r="W72" i="3" s="1"/>
  <c r="T79" i="3"/>
  <c r="V79" i="3" s="1"/>
  <c r="U79" i="3"/>
  <c r="W79" i="3" s="1"/>
  <c r="U80" i="3"/>
  <c r="W80" i="3" s="1"/>
  <c r="T80" i="3"/>
  <c r="V80" i="3" s="1"/>
  <c r="T74" i="3"/>
  <c r="V74" i="3" s="1"/>
  <c r="U74" i="3"/>
  <c r="W74" i="3" s="1"/>
  <c r="T71" i="3"/>
  <c r="V71" i="3" s="1"/>
  <c r="U71" i="3"/>
  <c r="W71" i="3" s="1"/>
  <c r="T78" i="3"/>
  <c r="V78" i="3" s="1"/>
  <c r="U78" i="3"/>
  <c r="W78" i="3" s="1"/>
  <c r="T77" i="3"/>
  <c r="V77" i="3" s="1"/>
  <c r="U77" i="3"/>
  <c r="W77" i="3" s="1"/>
  <c r="T76" i="3"/>
  <c r="V76" i="3" s="1"/>
  <c r="U76" i="3"/>
  <c r="W76" i="3" s="1"/>
  <c r="T75" i="3"/>
  <c r="V75" i="3" s="1"/>
  <c r="U75" i="3"/>
  <c r="W75" i="3" s="1"/>
  <c r="T73" i="3"/>
  <c r="V73" i="3" s="1"/>
  <c r="U73" i="3"/>
  <c r="W73" i="3" s="1"/>
  <c r="Q96" i="3"/>
  <c r="Q153" i="3" l="1"/>
  <c r="Q154" i="3"/>
  <c r="Q155" i="3"/>
  <c r="Q156" i="3"/>
  <c r="Q157" i="3"/>
  <c r="Q158" i="3"/>
  <c r="Q159" i="3"/>
  <c r="Q160" i="3"/>
  <c r="Q161" i="3"/>
  <c r="Q162" i="3"/>
  <c r="Q163" i="3"/>
  <c r="Q164" i="3"/>
  <c r="Q152" i="3"/>
  <c r="C152" i="2"/>
  <c r="Q166" i="3" l="1"/>
  <c r="M163" i="3"/>
  <c r="R163" i="3" l="1"/>
  <c r="Y163" i="3"/>
  <c r="Z163" i="3" s="1"/>
  <c r="Q114" i="3" l="1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97" i="3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M102" i="3"/>
  <c r="M103" i="3"/>
  <c r="M104" i="3"/>
  <c r="M105" i="3"/>
  <c r="M106" i="3"/>
  <c r="M107" i="3"/>
  <c r="M108" i="3"/>
  <c r="M109" i="3"/>
  <c r="M110" i="3"/>
  <c r="M111" i="3"/>
  <c r="M112" i="3"/>
  <c r="R112" i="3" s="1"/>
  <c r="M113" i="3"/>
  <c r="M114" i="3"/>
  <c r="M115" i="3"/>
  <c r="M116" i="3"/>
  <c r="M117" i="3"/>
  <c r="R117" i="3" s="1"/>
  <c r="M118" i="3"/>
  <c r="M119" i="3"/>
  <c r="M120" i="3"/>
  <c r="M121" i="3"/>
  <c r="M122" i="3"/>
  <c r="M123" i="3"/>
  <c r="M124" i="3"/>
  <c r="M125" i="3"/>
  <c r="R125" i="3" s="1"/>
  <c r="M126" i="3"/>
  <c r="M127" i="3"/>
  <c r="M128" i="3"/>
  <c r="R128" i="3" s="1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Q150" i="3" l="1"/>
  <c r="R137" i="3"/>
  <c r="U137" i="3"/>
  <c r="W137" i="3" s="1"/>
  <c r="T137" i="3"/>
  <c r="Y137" i="3"/>
  <c r="Z137" i="3" s="1"/>
  <c r="R121" i="3"/>
  <c r="T121" i="3"/>
  <c r="U121" i="3"/>
  <c r="W121" i="3" s="1"/>
  <c r="Y121" i="3"/>
  <c r="Z121" i="3" s="1"/>
  <c r="R120" i="3"/>
  <c r="U120" i="3"/>
  <c r="W120" i="3" s="1"/>
  <c r="T120" i="3"/>
  <c r="Y120" i="3"/>
  <c r="Z120" i="3" s="1"/>
  <c r="R104" i="3"/>
  <c r="T104" i="3"/>
  <c r="U104" i="3"/>
  <c r="W104" i="3" s="1"/>
  <c r="Y104" i="3"/>
  <c r="Z104" i="3" s="1"/>
  <c r="R119" i="3"/>
  <c r="T119" i="3"/>
  <c r="U119" i="3"/>
  <c r="W119" i="3" s="1"/>
  <c r="Y119" i="3"/>
  <c r="Z119" i="3" s="1"/>
  <c r="R142" i="3"/>
  <c r="T142" i="3"/>
  <c r="U142" i="3"/>
  <c r="W142" i="3" s="1"/>
  <c r="Y142" i="3"/>
  <c r="Z142" i="3" s="1"/>
  <c r="R134" i="3"/>
  <c r="T134" i="3"/>
  <c r="U134" i="3"/>
  <c r="W134" i="3" s="1"/>
  <c r="Y134" i="3"/>
  <c r="Z134" i="3" s="1"/>
  <c r="R126" i="3"/>
  <c r="T126" i="3"/>
  <c r="U126" i="3"/>
  <c r="W126" i="3" s="1"/>
  <c r="Y126" i="3"/>
  <c r="Z126" i="3" s="1"/>
  <c r="R118" i="3"/>
  <c r="U118" i="3"/>
  <c r="W118" i="3" s="1"/>
  <c r="T118" i="3"/>
  <c r="Y118" i="3"/>
  <c r="Z118" i="3" s="1"/>
  <c r="R110" i="3"/>
  <c r="T110" i="3"/>
  <c r="U110" i="3"/>
  <c r="W110" i="3" s="1"/>
  <c r="Y110" i="3"/>
  <c r="Z110" i="3" s="1"/>
  <c r="R102" i="3"/>
  <c r="T102" i="3"/>
  <c r="U102" i="3"/>
  <c r="W102" i="3" s="1"/>
  <c r="Y102" i="3"/>
  <c r="Z102" i="3" s="1"/>
  <c r="R141" i="3"/>
  <c r="U141" i="3"/>
  <c r="W141" i="3" s="1"/>
  <c r="T141" i="3"/>
  <c r="Y141" i="3"/>
  <c r="Z141" i="3" s="1"/>
  <c r="T133" i="3"/>
  <c r="U133" i="3"/>
  <c r="W133" i="3" s="1"/>
  <c r="Y133" i="3"/>
  <c r="Z133" i="3" s="1"/>
  <c r="U125" i="3"/>
  <c r="W125" i="3" s="1"/>
  <c r="T125" i="3"/>
  <c r="Y125" i="3"/>
  <c r="Z125" i="3" s="1"/>
  <c r="T117" i="3"/>
  <c r="U117" i="3"/>
  <c r="W117" i="3" s="1"/>
  <c r="Y117" i="3"/>
  <c r="Z117" i="3" s="1"/>
  <c r="R109" i="3"/>
  <c r="T109" i="3"/>
  <c r="U109" i="3"/>
  <c r="W109" i="3" s="1"/>
  <c r="Y109" i="3"/>
  <c r="Z109" i="3" s="1"/>
  <c r="R133" i="3"/>
  <c r="R140" i="3"/>
  <c r="T140" i="3"/>
  <c r="U140" i="3"/>
  <c r="W140" i="3" s="1"/>
  <c r="Y140" i="3"/>
  <c r="Z140" i="3" s="1"/>
  <c r="R132" i="3"/>
  <c r="T132" i="3"/>
  <c r="U132" i="3"/>
  <c r="W132" i="3" s="1"/>
  <c r="Y132" i="3"/>
  <c r="Z132" i="3" s="1"/>
  <c r="R124" i="3"/>
  <c r="T124" i="3"/>
  <c r="U124" i="3"/>
  <c r="W124" i="3" s="1"/>
  <c r="Y124" i="3"/>
  <c r="Z124" i="3" s="1"/>
  <c r="R116" i="3"/>
  <c r="T116" i="3"/>
  <c r="U116" i="3"/>
  <c r="W116" i="3" s="1"/>
  <c r="Y116" i="3"/>
  <c r="Z116" i="3" s="1"/>
  <c r="R108" i="3"/>
  <c r="T108" i="3"/>
  <c r="U108" i="3"/>
  <c r="W108" i="3" s="1"/>
  <c r="Y108" i="3"/>
  <c r="Z108" i="3" s="1"/>
  <c r="R129" i="3"/>
  <c r="T129" i="3"/>
  <c r="U129" i="3"/>
  <c r="W129" i="3" s="1"/>
  <c r="Y129" i="3"/>
  <c r="Z129" i="3" s="1"/>
  <c r="R113" i="3"/>
  <c r="T113" i="3"/>
  <c r="U113" i="3"/>
  <c r="W113" i="3" s="1"/>
  <c r="Y113" i="3"/>
  <c r="Z113" i="3" s="1"/>
  <c r="R105" i="3"/>
  <c r="U105" i="3"/>
  <c r="W105" i="3" s="1"/>
  <c r="T105" i="3"/>
  <c r="Y105" i="3"/>
  <c r="Z105" i="3" s="1"/>
  <c r="R136" i="3"/>
  <c r="T136" i="3"/>
  <c r="U136" i="3"/>
  <c r="W136" i="3" s="1"/>
  <c r="Y136" i="3"/>
  <c r="Z136" i="3" s="1"/>
  <c r="U128" i="3"/>
  <c r="W128" i="3" s="1"/>
  <c r="T128" i="3"/>
  <c r="Y128" i="3"/>
  <c r="Z128" i="3" s="1"/>
  <c r="T112" i="3"/>
  <c r="U112" i="3"/>
  <c r="W112" i="3" s="1"/>
  <c r="Y112" i="3"/>
  <c r="Z112" i="3" s="1"/>
  <c r="R135" i="3"/>
  <c r="T135" i="3"/>
  <c r="U135" i="3"/>
  <c r="W135" i="3" s="1"/>
  <c r="Y135" i="3"/>
  <c r="Z135" i="3" s="1"/>
  <c r="R127" i="3"/>
  <c r="U127" i="3"/>
  <c r="W127" i="3" s="1"/>
  <c r="T127" i="3"/>
  <c r="Y127" i="3"/>
  <c r="Z127" i="3" s="1"/>
  <c r="R111" i="3"/>
  <c r="T111" i="3"/>
  <c r="U111" i="3"/>
  <c r="W111" i="3" s="1"/>
  <c r="Y111" i="3"/>
  <c r="Z111" i="3" s="1"/>
  <c r="R103" i="3"/>
  <c r="T103" i="3"/>
  <c r="U103" i="3"/>
  <c r="W103" i="3" s="1"/>
  <c r="Y103" i="3"/>
  <c r="Z103" i="3" s="1"/>
  <c r="R139" i="3"/>
  <c r="T139" i="3"/>
  <c r="U139" i="3"/>
  <c r="W139" i="3" s="1"/>
  <c r="Y139" i="3"/>
  <c r="Z139" i="3" s="1"/>
  <c r="R131" i="3"/>
  <c r="U131" i="3"/>
  <c r="W131" i="3" s="1"/>
  <c r="T131" i="3"/>
  <c r="Y131" i="3"/>
  <c r="Z131" i="3" s="1"/>
  <c r="R123" i="3"/>
  <c r="T123" i="3"/>
  <c r="U123" i="3"/>
  <c r="W123" i="3" s="1"/>
  <c r="Y123" i="3"/>
  <c r="Z123" i="3" s="1"/>
  <c r="R115" i="3"/>
  <c r="U115" i="3"/>
  <c r="W115" i="3" s="1"/>
  <c r="T115" i="3"/>
  <c r="Y115" i="3"/>
  <c r="Z115" i="3" s="1"/>
  <c r="R107" i="3"/>
  <c r="T107" i="3"/>
  <c r="U107" i="3"/>
  <c r="W107" i="3" s="1"/>
  <c r="Y107" i="3"/>
  <c r="Z107" i="3" s="1"/>
  <c r="R138" i="3"/>
  <c r="T138" i="3"/>
  <c r="U138" i="3"/>
  <c r="W138" i="3" s="1"/>
  <c r="Y138" i="3"/>
  <c r="Z138" i="3" s="1"/>
  <c r="R130" i="3"/>
  <c r="T130" i="3"/>
  <c r="U130" i="3"/>
  <c r="W130" i="3" s="1"/>
  <c r="Y130" i="3"/>
  <c r="Z130" i="3" s="1"/>
  <c r="R122" i="3"/>
  <c r="T122" i="3"/>
  <c r="U122" i="3"/>
  <c r="W122" i="3" s="1"/>
  <c r="Y122" i="3"/>
  <c r="Z122" i="3" s="1"/>
  <c r="R114" i="3"/>
  <c r="T114" i="3"/>
  <c r="U114" i="3"/>
  <c r="W114" i="3" s="1"/>
  <c r="Y114" i="3"/>
  <c r="Z114" i="3" s="1"/>
  <c r="R106" i="3"/>
  <c r="T106" i="3"/>
  <c r="U106" i="3"/>
  <c r="W106" i="3" s="1"/>
  <c r="Y106" i="3"/>
  <c r="Z106" i="3" s="1"/>
  <c r="M62" i="3"/>
  <c r="Y62" i="3" s="1"/>
  <c r="Z62" i="3" s="1"/>
  <c r="M63" i="3"/>
  <c r="Y63" i="3" s="1"/>
  <c r="Z63" i="3" s="1"/>
  <c r="M64" i="3"/>
  <c r="Y64" i="3" s="1"/>
  <c r="Z64" i="3" s="1"/>
  <c r="M65" i="3"/>
  <c r="Y65" i="3" s="1"/>
  <c r="Z65" i="3" s="1"/>
  <c r="M66" i="3"/>
  <c r="Y66" i="3" s="1"/>
  <c r="Z66" i="3" s="1"/>
  <c r="M61" i="3"/>
  <c r="Y61" i="3" s="1"/>
  <c r="Z61" i="3" s="1"/>
  <c r="C43" i="2" l="1"/>
  <c r="C44" i="2"/>
  <c r="C45" i="2"/>
  <c r="C46" i="2"/>
  <c r="C47" i="2"/>
  <c r="C48" i="2"/>
  <c r="C49" i="2"/>
  <c r="C50" i="2"/>
  <c r="C51" i="2"/>
  <c r="C37" i="2"/>
  <c r="C38" i="2"/>
  <c r="C39" i="2"/>
  <c r="C40" i="2"/>
  <c r="C41" i="2"/>
  <c r="C42" i="2"/>
  <c r="M43" i="3" l="1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U50" i="3" l="1"/>
  <c r="W50" i="3" s="1"/>
  <c r="T50" i="3"/>
  <c r="V50" i="3" s="1"/>
  <c r="Y50" i="3"/>
  <c r="Y57" i="3"/>
  <c r="T57" i="3"/>
  <c r="V57" i="3" s="1"/>
  <c r="U57" i="3"/>
  <c r="W57" i="3" s="1"/>
  <c r="Y49" i="3"/>
  <c r="T49" i="3"/>
  <c r="V49" i="3" s="1"/>
  <c r="U49" i="3"/>
  <c r="W49" i="3" s="1"/>
  <c r="U56" i="3"/>
  <c r="W56" i="3" s="1"/>
  <c r="T56" i="3"/>
  <c r="V56" i="3" s="1"/>
  <c r="Y56" i="3"/>
  <c r="T48" i="3"/>
  <c r="V48" i="3" s="1"/>
  <c r="U48" i="3"/>
  <c r="W48" i="3" s="1"/>
  <c r="Y48" i="3"/>
  <c r="Y55" i="3"/>
  <c r="U55" i="3"/>
  <c r="W55" i="3" s="1"/>
  <c r="T55" i="3"/>
  <c r="V55" i="3" s="1"/>
  <c r="Y47" i="3"/>
  <c r="T47" i="3"/>
  <c r="V47" i="3" s="1"/>
  <c r="U47" i="3"/>
  <c r="W47" i="3" s="1"/>
  <c r="T54" i="3"/>
  <c r="V54" i="3" s="1"/>
  <c r="U54" i="3"/>
  <c r="W54" i="3" s="1"/>
  <c r="Y54" i="3"/>
  <c r="T46" i="3"/>
  <c r="V46" i="3" s="1"/>
  <c r="U46" i="3"/>
  <c r="W46" i="3" s="1"/>
  <c r="Y46" i="3"/>
  <c r="T53" i="3"/>
  <c r="V53" i="3" s="1"/>
  <c r="U53" i="3"/>
  <c r="W53" i="3" s="1"/>
  <c r="Y53" i="3"/>
  <c r="T45" i="3"/>
  <c r="V45" i="3" s="1"/>
  <c r="U45" i="3"/>
  <c r="W45" i="3" s="1"/>
  <c r="Y45" i="3"/>
  <c r="T52" i="3"/>
  <c r="V52" i="3" s="1"/>
  <c r="U52" i="3"/>
  <c r="W52" i="3" s="1"/>
  <c r="Y52" i="3"/>
  <c r="T44" i="3"/>
  <c r="V44" i="3" s="1"/>
  <c r="U44" i="3"/>
  <c r="W44" i="3" s="1"/>
  <c r="Y44" i="3"/>
  <c r="T51" i="3"/>
  <c r="V51" i="3" s="1"/>
  <c r="U51" i="3"/>
  <c r="W51" i="3" s="1"/>
  <c r="Y51" i="3"/>
  <c r="T43" i="3"/>
  <c r="V43" i="3" s="1"/>
  <c r="U43" i="3"/>
  <c r="W43" i="3" s="1"/>
  <c r="R53" i="3"/>
  <c r="R55" i="3"/>
  <c r="R54" i="3"/>
  <c r="R45" i="3"/>
  <c r="R44" i="3"/>
  <c r="R52" i="3"/>
  <c r="Y43" i="3"/>
  <c r="R43" i="3"/>
  <c r="R56" i="3"/>
  <c r="R46" i="3"/>
  <c r="R50" i="3"/>
  <c r="R57" i="3"/>
  <c r="R49" i="3"/>
  <c r="R51" i="3"/>
  <c r="R48" i="3"/>
  <c r="R47" i="3"/>
  <c r="Z57" i="3" l="1"/>
  <c r="AA57" i="3"/>
  <c r="Z52" i="3"/>
  <c r="AA52" i="3"/>
  <c r="Z45" i="3"/>
  <c r="AA45" i="3"/>
  <c r="Z47" i="3"/>
  <c r="AA47" i="3"/>
  <c r="Z51" i="3"/>
  <c r="AA51" i="3"/>
  <c r="Z54" i="3"/>
  <c r="AA54" i="3"/>
  <c r="Z53" i="3"/>
  <c r="AA53" i="3"/>
  <c r="Z56" i="3"/>
  <c r="AA56" i="3"/>
  <c r="Z49" i="3"/>
  <c r="AA49" i="3"/>
  <c r="Z43" i="3"/>
  <c r="AA43" i="3"/>
  <c r="Z55" i="3"/>
  <c r="AA55" i="3"/>
  <c r="Z48" i="3"/>
  <c r="AA48" i="3"/>
  <c r="Z50" i="3"/>
  <c r="AA50" i="3"/>
  <c r="Z46" i="3"/>
  <c r="AA46" i="3"/>
  <c r="Z44" i="3"/>
  <c r="AA44" i="3"/>
  <c r="AM13" i="2"/>
  <c r="AM14" i="2"/>
  <c r="AM15" i="2"/>
  <c r="AM16" i="2"/>
  <c r="AM17" i="2"/>
  <c r="AM18" i="2"/>
  <c r="AM19" i="2"/>
  <c r="AM20" i="2"/>
  <c r="AM21" i="2"/>
  <c r="AM22" i="2"/>
  <c r="AM12" i="2"/>
  <c r="C14" i="2" l="1"/>
  <c r="C15" i="2"/>
  <c r="C16" i="2"/>
  <c r="C17" i="2"/>
  <c r="C18" i="2"/>
  <c r="M19" i="3"/>
  <c r="M20" i="3"/>
  <c r="M21" i="3"/>
  <c r="M22" i="3"/>
  <c r="M23" i="3"/>
  <c r="R22" i="3" l="1"/>
  <c r="T22" i="3"/>
  <c r="V22" i="3" s="1"/>
  <c r="U22" i="3"/>
  <c r="W22" i="3" s="1"/>
  <c r="R21" i="3"/>
  <c r="U21" i="3"/>
  <c r="W21" i="3" s="1"/>
  <c r="T21" i="3"/>
  <c r="V21" i="3" s="1"/>
  <c r="R20" i="3"/>
  <c r="T20" i="3"/>
  <c r="V20" i="3" s="1"/>
  <c r="U20" i="3"/>
  <c r="W20" i="3" s="1"/>
  <c r="R19" i="3"/>
  <c r="U19" i="3"/>
  <c r="W19" i="3" s="1"/>
  <c r="T19" i="3"/>
  <c r="V19" i="3" s="1"/>
  <c r="Y23" i="3"/>
  <c r="Z23" i="3" s="1"/>
  <c r="U23" i="3"/>
  <c r="W23" i="3" s="1"/>
  <c r="T23" i="3"/>
  <c r="V23" i="3" s="1"/>
  <c r="Y22" i="3"/>
  <c r="Z22" i="3" s="1"/>
  <c r="Y19" i="3"/>
  <c r="Z19" i="3" s="1"/>
  <c r="Y21" i="3"/>
  <c r="Z21" i="3" s="1"/>
  <c r="Y20" i="3"/>
  <c r="Z20" i="3" s="1"/>
  <c r="AM26" i="2" l="1"/>
  <c r="AM27" i="2"/>
  <c r="AM28" i="2"/>
  <c r="AM29" i="2"/>
  <c r="AM30" i="2"/>
  <c r="AM31" i="2"/>
  <c r="AM32" i="2"/>
  <c r="AM33" i="2"/>
  <c r="AM34" i="2"/>
  <c r="AM25" i="2"/>
  <c r="C26" i="2"/>
  <c r="C27" i="2"/>
  <c r="C28" i="2"/>
  <c r="C29" i="2"/>
  <c r="C30" i="2"/>
  <c r="M31" i="3"/>
  <c r="M32" i="3"/>
  <c r="M33" i="3"/>
  <c r="T33" i="3" l="1"/>
  <c r="V33" i="3" s="1"/>
  <c r="U33" i="3"/>
  <c r="W33" i="3" s="1"/>
  <c r="T32" i="3"/>
  <c r="V32" i="3" s="1"/>
  <c r="U32" i="3"/>
  <c r="W32" i="3" s="1"/>
  <c r="N40" i="3"/>
  <c r="T31" i="3"/>
  <c r="V31" i="3" s="1"/>
  <c r="U31" i="3"/>
  <c r="W31" i="3" s="1"/>
  <c r="R33" i="3"/>
  <c r="Y33" i="3"/>
  <c r="Z33" i="3" s="1"/>
  <c r="R32" i="3"/>
  <c r="Y32" i="3"/>
  <c r="Z32" i="3" s="1"/>
  <c r="R31" i="3"/>
  <c r="Y31" i="3"/>
  <c r="Z31" i="3" s="1"/>
  <c r="M30" i="3"/>
  <c r="Y30" i="3" s="1"/>
  <c r="Z30" i="3" s="1"/>
  <c r="M34" i="3"/>
  <c r="Y34" i="3" s="1"/>
  <c r="Z34" i="3" s="1"/>
  <c r="M35" i="3"/>
  <c r="Y35" i="3" s="1"/>
  <c r="Z35" i="3" s="1"/>
  <c r="M36" i="3"/>
  <c r="Y36" i="3" s="1"/>
  <c r="Z36" i="3" s="1"/>
  <c r="M37" i="3"/>
  <c r="Y37" i="3" s="1"/>
  <c r="Z37" i="3" s="1"/>
  <c r="M38" i="3"/>
  <c r="M39" i="3"/>
  <c r="Y39" i="3" s="1"/>
  <c r="Z39" i="3" s="1"/>
  <c r="Y38" i="3" l="1"/>
  <c r="Z38" i="3" s="1"/>
  <c r="M17" i="3"/>
  <c r="M18" i="3"/>
  <c r="M24" i="3"/>
  <c r="M25" i="3"/>
  <c r="M26" i="3"/>
  <c r="T18" i="3" l="1"/>
  <c r="V18" i="3" s="1"/>
  <c r="U18" i="3"/>
  <c r="W18" i="3" s="1"/>
  <c r="U17" i="3"/>
  <c r="W17" i="3" s="1"/>
  <c r="T17" i="3"/>
  <c r="V17" i="3" s="1"/>
  <c r="Y26" i="3"/>
  <c r="Z26" i="3" s="1"/>
  <c r="T26" i="3"/>
  <c r="V26" i="3" s="1"/>
  <c r="U26" i="3"/>
  <c r="W26" i="3" s="1"/>
  <c r="Y25" i="3"/>
  <c r="Z25" i="3" s="1"/>
  <c r="U25" i="3"/>
  <c r="W25" i="3" s="1"/>
  <c r="T25" i="3"/>
  <c r="V25" i="3" s="1"/>
  <c r="Y24" i="3"/>
  <c r="Z24" i="3" s="1"/>
  <c r="T24" i="3"/>
  <c r="V24" i="3" s="1"/>
  <c r="U24" i="3"/>
  <c r="W24" i="3" s="1"/>
  <c r="R17" i="3"/>
  <c r="Y17" i="3"/>
  <c r="Z17" i="3" s="1"/>
  <c r="R18" i="3"/>
  <c r="Y18" i="3"/>
  <c r="Z18" i="3" s="1"/>
  <c r="M157" i="3"/>
  <c r="R157" i="3" l="1"/>
  <c r="Y157" i="3"/>
  <c r="Z157" i="3" s="1"/>
  <c r="P176" i="3" l="1"/>
  <c r="P177" i="3" s="1"/>
  <c r="O176" i="3"/>
  <c r="K176" i="3"/>
  <c r="J176" i="3"/>
  <c r="J177" i="3" s="1"/>
  <c r="I176" i="3"/>
  <c r="I177" i="3" s="1"/>
  <c r="H176" i="3"/>
  <c r="N175" i="3"/>
  <c r="M175" i="3" s="1"/>
  <c r="M174" i="3"/>
  <c r="M173" i="3"/>
  <c r="Y173" i="3" s="1"/>
  <c r="Z173" i="3" s="1"/>
  <c r="M169" i="3"/>
  <c r="Y169" i="3" s="1"/>
  <c r="Z169" i="3" s="1"/>
  <c r="Q176" i="3"/>
  <c r="Q177" i="3" s="1"/>
  <c r="M168" i="3"/>
  <c r="Y168" i="3" s="1"/>
  <c r="Z168" i="3" s="1"/>
  <c r="O166" i="3"/>
  <c r="K166" i="3"/>
  <c r="H166" i="3"/>
  <c r="N165" i="3"/>
  <c r="M165" i="3" s="1"/>
  <c r="M164" i="3"/>
  <c r="Y164" i="3" s="1"/>
  <c r="Z164" i="3" s="1"/>
  <c r="M162" i="3"/>
  <c r="Y162" i="3" s="1"/>
  <c r="Z162" i="3" s="1"/>
  <c r="M161" i="3"/>
  <c r="Y161" i="3" s="1"/>
  <c r="Z161" i="3" s="1"/>
  <c r="M160" i="3"/>
  <c r="Y160" i="3" s="1"/>
  <c r="Z160" i="3" s="1"/>
  <c r="M159" i="3"/>
  <c r="M158" i="3"/>
  <c r="Y158" i="3" s="1"/>
  <c r="Z158" i="3" s="1"/>
  <c r="T157" i="3"/>
  <c r="V157" i="3" s="1"/>
  <c r="M156" i="3"/>
  <c r="Y156" i="3" s="1"/>
  <c r="Z156" i="3" s="1"/>
  <c r="M155" i="3"/>
  <c r="M154" i="3"/>
  <c r="M153" i="3"/>
  <c r="Y153" i="3" s="1"/>
  <c r="Z153" i="3" s="1"/>
  <c r="M152" i="3"/>
  <c r="Y152" i="3" s="1"/>
  <c r="Z152" i="3" s="1"/>
  <c r="O150" i="3"/>
  <c r="N149" i="3"/>
  <c r="M149" i="3" s="1"/>
  <c r="M148" i="3"/>
  <c r="Y148" i="3" s="1"/>
  <c r="Z148" i="3" s="1"/>
  <c r="M147" i="3"/>
  <c r="Y147" i="3" s="1"/>
  <c r="Z147" i="3" s="1"/>
  <c r="M146" i="3"/>
  <c r="Y146" i="3" s="1"/>
  <c r="Z146" i="3" s="1"/>
  <c r="M145" i="3"/>
  <c r="Y145" i="3" s="1"/>
  <c r="Z145" i="3" s="1"/>
  <c r="M144" i="3"/>
  <c r="Y144" i="3" s="1"/>
  <c r="Z144" i="3" s="1"/>
  <c r="M143" i="3"/>
  <c r="Y143" i="3" s="1"/>
  <c r="Z143" i="3" s="1"/>
  <c r="M101" i="3"/>
  <c r="Y101" i="3" s="1"/>
  <c r="Z101" i="3" s="1"/>
  <c r="M100" i="3"/>
  <c r="Y100" i="3" s="1"/>
  <c r="Z100" i="3" s="1"/>
  <c r="M99" i="3"/>
  <c r="Y99" i="3" s="1"/>
  <c r="Z99" i="3" s="1"/>
  <c r="M98" i="3"/>
  <c r="M97" i="3"/>
  <c r="M96" i="3"/>
  <c r="Y96" i="3" s="1"/>
  <c r="Z96" i="3" s="1"/>
  <c r="K94" i="3"/>
  <c r="H94" i="3"/>
  <c r="W93" i="3"/>
  <c r="N93" i="3"/>
  <c r="M93" i="3" s="1"/>
  <c r="M92" i="3"/>
  <c r="R92" i="3" s="1"/>
  <c r="M91" i="3"/>
  <c r="R91" i="3" s="1"/>
  <c r="M90" i="3"/>
  <c r="R90" i="3" s="1"/>
  <c r="M89" i="3"/>
  <c r="M88" i="3"/>
  <c r="R88" i="3" s="1"/>
  <c r="M87" i="3"/>
  <c r="R87" i="3" s="1"/>
  <c r="M86" i="3"/>
  <c r="R86" i="3" s="1"/>
  <c r="M85" i="3"/>
  <c r="R85" i="3" s="1"/>
  <c r="M84" i="3"/>
  <c r="R84" i="3" s="1"/>
  <c r="M83" i="3"/>
  <c r="R83" i="3" s="1"/>
  <c r="M70" i="3"/>
  <c r="K68" i="3"/>
  <c r="H68" i="3"/>
  <c r="N67" i="3"/>
  <c r="M67" i="3" s="1"/>
  <c r="R66" i="3"/>
  <c r="R65" i="3"/>
  <c r="R64" i="3"/>
  <c r="R62" i="3"/>
  <c r="O59" i="3"/>
  <c r="H59" i="3"/>
  <c r="N58" i="3"/>
  <c r="M58" i="3" s="1"/>
  <c r="O41" i="3"/>
  <c r="K41" i="3"/>
  <c r="H41" i="3"/>
  <c r="M40" i="3"/>
  <c r="U39" i="3"/>
  <c r="W39" i="3" s="1"/>
  <c r="R38" i="3"/>
  <c r="T37" i="3"/>
  <c r="V37" i="3" s="1"/>
  <c r="U36" i="3"/>
  <c r="W36" i="3" s="1"/>
  <c r="T34" i="3"/>
  <c r="V34" i="3" s="1"/>
  <c r="U30" i="3"/>
  <c r="W30" i="3" s="1"/>
  <c r="H28" i="3"/>
  <c r="N27" i="3"/>
  <c r="M27" i="3" s="1"/>
  <c r="R26" i="3"/>
  <c r="R24" i="3"/>
  <c r="M16" i="3"/>
  <c r="M28" i="3" s="1"/>
  <c r="K177" i="3" l="1"/>
  <c r="O177" i="3"/>
  <c r="T97" i="3"/>
  <c r="Y97" i="3"/>
  <c r="Z97" i="3" s="1"/>
  <c r="R155" i="3"/>
  <c r="Y155" i="3"/>
  <c r="Z155" i="3" s="1"/>
  <c r="T98" i="3"/>
  <c r="Y98" i="3"/>
  <c r="Z98" i="3" s="1"/>
  <c r="R154" i="3"/>
  <c r="Y154" i="3"/>
  <c r="Z154" i="3" s="1"/>
  <c r="T174" i="3"/>
  <c r="V174" i="3" s="1"/>
  <c r="Y174" i="3"/>
  <c r="Z174" i="3" s="1"/>
  <c r="T154" i="3"/>
  <c r="V154" i="3" s="1"/>
  <c r="U154" i="3"/>
  <c r="W154" i="3" s="1"/>
  <c r="R159" i="3"/>
  <c r="Y159" i="3"/>
  <c r="Z159" i="3" s="1"/>
  <c r="T70" i="3"/>
  <c r="V70" i="3" s="1"/>
  <c r="R70" i="3"/>
  <c r="U89" i="3"/>
  <c r="W89" i="3" s="1"/>
  <c r="R89" i="3"/>
  <c r="U173" i="3"/>
  <c r="W173" i="3" s="1"/>
  <c r="R173" i="3"/>
  <c r="T161" i="3"/>
  <c r="V161" i="3" s="1"/>
  <c r="R161" i="3"/>
  <c r="U162" i="3"/>
  <c r="W162" i="3" s="1"/>
  <c r="R162" i="3"/>
  <c r="U156" i="3"/>
  <c r="W156" i="3" s="1"/>
  <c r="R156" i="3"/>
  <c r="T152" i="3"/>
  <c r="V152" i="3" s="1"/>
  <c r="R152" i="3"/>
  <c r="T158" i="3"/>
  <c r="V158" i="3" s="1"/>
  <c r="R158" i="3"/>
  <c r="T153" i="3"/>
  <c r="V153" i="3" s="1"/>
  <c r="R153" i="3"/>
  <c r="U164" i="3"/>
  <c r="W164" i="3" s="1"/>
  <c r="R164" i="3"/>
  <c r="U160" i="3"/>
  <c r="W160" i="3" s="1"/>
  <c r="R160" i="3"/>
  <c r="M59" i="3"/>
  <c r="T16" i="3"/>
  <c r="V16" i="3" s="1"/>
  <c r="Y16" i="3"/>
  <c r="Z16" i="3" s="1"/>
  <c r="T99" i="3"/>
  <c r="U99" i="3"/>
  <c r="W99" i="3" s="1"/>
  <c r="T148" i="3"/>
  <c r="U148" i="3"/>
  <c r="W148" i="3" s="1"/>
  <c r="T100" i="3"/>
  <c r="U100" i="3"/>
  <c r="W100" i="3" s="1"/>
  <c r="R101" i="3"/>
  <c r="T101" i="3"/>
  <c r="U101" i="3"/>
  <c r="W101" i="3" s="1"/>
  <c r="R143" i="3"/>
  <c r="T143" i="3"/>
  <c r="U143" i="3"/>
  <c r="W143" i="3" s="1"/>
  <c r="T144" i="3"/>
  <c r="U144" i="3"/>
  <c r="W144" i="3" s="1"/>
  <c r="T145" i="3"/>
  <c r="U145" i="3"/>
  <c r="W145" i="3" s="1"/>
  <c r="T146" i="3"/>
  <c r="U146" i="3"/>
  <c r="W146" i="3" s="1"/>
  <c r="T147" i="3"/>
  <c r="U147" i="3"/>
  <c r="W147" i="3" s="1"/>
  <c r="H177" i="3"/>
  <c r="U174" i="3"/>
  <c r="W174" i="3" s="1"/>
  <c r="U38" i="3"/>
  <c r="W38" i="3" s="1"/>
  <c r="T38" i="3"/>
  <c r="V38" i="3" s="1"/>
  <c r="U98" i="3"/>
  <c r="W98" i="3" s="1"/>
  <c r="R145" i="3"/>
  <c r="R100" i="3"/>
  <c r="T62" i="3"/>
  <c r="V62" i="3" s="1"/>
  <c r="T173" i="3"/>
  <c r="V173" i="3" s="1"/>
  <c r="R148" i="3"/>
  <c r="T160" i="3"/>
  <c r="V160" i="3" s="1"/>
  <c r="U62" i="3"/>
  <c r="W62" i="3" s="1"/>
  <c r="U16" i="3"/>
  <c r="W16" i="3" s="1"/>
  <c r="U152" i="3"/>
  <c r="W152" i="3" s="1"/>
  <c r="U158" i="3"/>
  <c r="W158" i="3" s="1"/>
  <c r="T66" i="3"/>
  <c r="V66" i="3" s="1"/>
  <c r="T168" i="3"/>
  <c r="V168" i="3" s="1"/>
  <c r="M176" i="3"/>
  <c r="R30" i="3"/>
  <c r="U34" i="3"/>
  <c r="W34" i="3" s="1"/>
  <c r="U37" i="3"/>
  <c r="W37" i="3" s="1"/>
  <c r="R39" i="3"/>
  <c r="T64" i="3"/>
  <c r="V64" i="3" s="1"/>
  <c r="R16" i="3"/>
  <c r="T63" i="3"/>
  <c r="V63" i="3" s="1"/>
  <c r="R63" i="3"/>
  <c r="U66" i="3"/>
  <c r="W66" i="3" s="1"/>
  <c r="R97" i="3"/>
  <c r="R144" i="3"/>
  <c r="R147" i="3"/>
  <c r="T156" i="3"/>
  <c r="V156" i="3" s="1"/>
  <c r="T162" i="3"/>
  <c r="V162" i="3" s="1"/>
  <c r="R36" i="3"/>
  <c r="T30" i="3"/>
  <c r="V30" i="3" s="1"/>
  <c r="T36" i="3"/>
  <c r="V36" i="3" s="1"/>
  <c r="T39" i="3"/>
  <c r="V39" i="3" s="1"/>
  <c r="U64" i="3"/>
  <c r="W64" i="3" s="1"/>
  <c r="U97" i="3"/>
  <c r="W97" i="3" s="1"/>
  <c r="R99" i="3"/>
  <c r="U168" i="3"/>
  <c r="W168" i="3" s="1"/>
  <c r="T81" i="3"/>
  <c r="V81" i="3" s="1"/>
  <c r="U81" i="3"/>
  <c r="W81" i="3" s="1"/>
  <c r="T88" i="3"/>
  <c r="V88" i="3" s="1"/>
  <c r="U83" i="3"/>
  <c r="W83" i="3" s="1"/>
  <c r="U88" i="3"/>
  <c r="W88" i="3" s="1"/>
  <c r="T92" i="3"/>
  <c r="V92" i="3" s="1"/>
  <c r="T82" i="3"/>
  <c r="V82" i="3" s="1"/>
  <c r="U92" i="3"/>
  <c r="W92" i="3" s="1"/>
  <c r="U82" i="3"/>
  <c r="W82" i="3" s="1"/>
  <c r="U70" i="3"/>
  <c r="W70" i="3" s="1"/>
  <c r="T90" i="3"/>
  <c r="V90" i="3" s="1"/>
  <c r="T85" i="3"/>
  <c r="V85" i="3" s="1"/>
  <c r="T86" i="3"/>
  <c r="V86" i="3" s="1"/>
  <c r="T83" i="3"/>
  <c r="V83" i="3" s="1"/>
  <c r="U90" i="3"/>
  <c r="W90" i="3" s="1"/>
  <c r="T89" i="3"/>
  <c r="V89" i="3" s="1"/>
  <c r="U85" i="3"/>
  <c r="W85" i="3" s="1"/>
  <c r="U86" i="3"/>
  <c r="W86" i="3" s="1"/>
  <c r="M166" i="3"/>
  <c r="U169" i="3"/>
  <c r="W169" i="3" s="1"/>
  <c r="T169" i="3"/>
  <c r="V169" i="3" s="1"/>
  <c r="R169" i="3"/>
  <c r="U155" i="3"/>
  <c r="W155" i="3" s="1"/>
  <c r="T155" i="3"/>
  <c r="V155" i="3" s="1"/>
  <c r="U159" i="3"/>
  <c r="W159" i="3" s="1"/>
  <c r="T159" i="3"/>
  <c r="V159" i="3" s="1"/>
  <c r="R23" i="3"/>
  <c r="R25" i="3"/>
  <c r="M41" i="3"/>
  <c r="U153" i="3"/>
  <c r="W153" i="3" s="1"/>
  <c r="U157" i="3"/>
  <c r="W157" i="3" s="1"/>
  <c r="U161" i="3"/>
  <c r="W161" i="3" s="1"/>
  <c r="R170" i="3"/>
  <c r="U170" i="3"/>
  <c r="W170" i="3" s="1"/>
  <c r="T170" i="3"/>
  <c r="V170" i="3" s="1"/>
  <c r="U91" i="3"/>
  <c r="W91" i="3" s="1"/>
  <c r="T91" i="3"/>
  <c r="V91" i="3" s="1"/>
  <c r="T96" i="3"/>
  <c r="M150" i="3"/>
  <c r="U96" i="3"/>
  <c r="W96" i="3" s="1"/>
  <c r="M68" i="3"/>
  <c r="U61" i="3"/>
  <c r="W61" i="3" s="1"/>
  <c r="T61" i="3"/>
  <c r="V61" i="3" s="1"/>
  <c r="R61" i="3"/>
  <c r="U65" i="3"/>
  <c r="W65" i="3" s="1"/>
  <c r="T65" i="3"/>
  <c r="V65" i="3" s="1"/>
  <c r="R96" i="3"/>
  <c r="M94" i="3"/>
  <c r="M177" i="3" s="1"/>
  <c r="U84" i="3"/>
  <c r="T84" i="3"/>
  <c r="V84" i="3" s="1"/>
  <c r="U87" i="3"/>
  <c r="W87" i="3" s="1"/>
  <c r="T87" i="3"/>
  <c r="V87" i="3" s="1"/>
  <c r="R34" i="3"/>
  <c r="U35" i="3"/>
  <c r="W35" i="3" s="1"/>
  <c r="R35" i="3"/>
  <c r="T35" i="3"/>
  <c r="V35" i="3" s="1"/>
  <c r="R37" i="3"/>
  <c r="U63" i="3"/>
  <c r="W63" i="3" s="1"/>
  <c r="R98" i="3"/>
  <c r="R146" i="3"/>
  <c r="T164" i="3"/>
  <c r="V164" i="3" s="1"/>
  <c r="R168" i="3"/>
  <c r="R174" i="3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H35" i="2" l="1"/>
  <c r="I35" i="2"/>
  <c r="J35" i="2"/>
  <c r="K35" i="2"/>
  <c r="P35" i="2"/>
  <c r="Q35" i="2"/>
  <c r="R35" i="2"/>
  <c r="S35" i="2"/>
  <c r="X35" i="2"/>
  <c r="Y35" i="2"/>
  <c r="Z35" i="2"/>
  <c r="AA35" i="2"/>
  <c r="AF35" i="2"/>
  <c r="AG35" i="2"/>
  <c r="AH35" i="2"/>
  <c r="AI35" i="2"/>
  <c r="G35" i="2"/>
  <c r="O35" i="2"/>
  <c r="W35" i="2"/>
  <c r="AE35" i="2"/>
  <c r="D35" i="2"/>
  <c r="E35" i="2"/>
  <c r="L35" i="2"/>
  <c r="M35" i="2"/>
  <c r="T35" i="2"/>
  <c r="U35" i="2"/>
  <c r="AB35" i="2"/>
  <c r="AC35" i="2"/>
  <c r="AJ35" i="2"/>
  <c r="AK35" i="2"/>
  <c r="C31" i="2"/>
  <c r="C32" i="2"/>
  <c r="C33" i="2"/>
  <c r="C34" i="2"/>
  <c r="F35" i="2"/>
  <c r="N35" i="2"/>
  <c r="V35" i="2"/>
  <c r="AD35" i="2"/>
  <c r="AL35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C52" i="2" l="1"/>
  <c r="C25" i="2"/>
  <c r="C35" i="2" l="1"/>
  <c r="C83" i="2"/>
  <c r="AM83" i="2" s="1"/>
  <c r="C84" i="2"/>
  <c r="AM84" i="2" s="1"/>
  <c r="D164" i="2" l="1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C157" i="2"/>
  <c r="C164" i="2" l="1"/>
  <c r="C82" i="2" l="1"/>
  <c r="AM82" i="2" s="1"/>
  <c r="C62" i="2"/>
  <c r="AM62" i="2" s="1"/>
  <c r="C63" i="2"/>
  <c r="AM63" i="2" s="1"/>
  <c r="C74" i="2"/>
  <c r="AM74" i="2" s="1"/>
  <c r="C75" i="2"/>
  <c r="AM75" i="2" s="1"/>
  <c r="C76" i="2"/>
  <c r="AM76" i="2" s="1"/>
  <c r="C77" i="2"/>
  <c r="AM77" i="2" s="1"/>
  <c r="C78" i="2"/>
  <c r="AM78" i="2" s="1"/>
  <c r="C79" i="2"/>
  <c r="AM79" i="2" s="1"/>
  <c r="C80" i="2"/>
  <c r="AM80" i="2" s="1"/>
  <c r="C81" i="2"/>
  <c r="AM81" i="2" s="1"/>
  <c r="C85" i="2" l="1"/>
  <c r="C151" i="2" l="1"/>
  <c r="AM151" i="2" s="1"/>
  <c r="C88" i="2" l="1"/>
  <c r="AM88" i="2" s="1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L155" i="2" l="1"/>
  <c r="AK155" i="2"/>
  <c r="AJ155" i="2"/>
  <c r="AI155" i="2"/>
  <c r="AH155" i="2"/>
  <c r="AG155" i="2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C154" i="2"/>
  <c r="AM154" i="2" s="1"/>
  <c r="C153" i="2"/>
  <c r="AM153" i="2" s="1"/>
  <c r="C150" i="2"/>
  <c r="AM150" i="2" s="1"/>
  <c r="C149" i="2"/>
  <c r="AM149" i="2" s="1"/>
  <c r="C148" i="2"/>
  <c r="AM148" i="2" s="1"/>
  <c r="C147" i="2"/>
  <c r="AM147" i="2" s="1"/>
  <c r="C146" i="2"/>
  <c r="AM146" i="2" s="1"/>
  <c r="C145" i="2"/>
  <c r="AM145" i="2" s="1"/>
  <c r="C144" i="2"/>
  <c r="AM144" i="2" s="1"/>
  <c r="C143" i="2"/>
  <c r="AM143" i="2" s="1"/>
  <c r="C142" i="2"/>
  <c r="AM142" i="2" s="1"/>
  <c r="D140" i="2"/>
  <c r="E140" i="2"/>
  <c r="F140" i="2"/>
  <c r="G140" i="2"/>
  <c r="C138" i="2"/>
  <c r="C139" i="2"/>
  <c r="AL140" i="2"/>
  <c r="AK140" i="2"/>
  <c r="AJ140" i="2"/>
  <c r="AI140" i="2"/>
  <c r="AH140" i="2"/>
  <c r="AG140" i="2"/>
  <c r="AF140" i="2"/>
  <c r="AE140" i="2"/>
  <c r="AD140" i="2"/>
  <c r="AC140" i="2"/>
  <c r="AB140" i="2"/>
  <c r="AA140" i="2"/>
  <c r="Z140" i="2"/>
  <c r="Y140" i="2"/>
  <c r="X140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C137" i="2"/>
  <c r="C136" i="2"/>
  <c r="C135" i="2"/>
  <c r="C134" i="2"/>
  <c r="C133" i="2"/>
  <c r="C89" i="2"/>
  <c r="AM89" i="2" s="1"/>
  <c r="C87" i="2"/>
  <c r="AM87" i="2" s="1"/>
  <c r="C13" i="2"/>
  <c r="C19" i="2"/>
  <c r="C20" i="2"/>
  <c r="C21" i="2"/>
  <c r="C22" i="2"/>
  <c r="C12" i="2"/>
  <c r="C59" i="2"/>
  <c r="AM59" i="2" s="1"/>
  <c r="C58" i="2"/>
  <c r="AM58" i="2" s="1"/>
  <c r="C57" i="2"/>
  <c r="AM57" i="2" s="1"/>
  <c r="C56" i="2"/>
  <c r="AM56" i="2" s="1"/>
  <c r="C55" i="2"/>
  <c r="AM55" i="2" s="1"/>
  <c r="C54" i="2"/>
  <c r="AM54" i="2" s="1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N165" i="2" l="1"/>
  <c r="V165" i="2"/>
  <c r="AD165" i="2"/>
  <c r="AK165" i="2"/>
  <c r="M165" i="2"/>
  <c r="U165" i="2"/>
  <c r="AC165" i="2"/>
  <c r="S165" i="2"/>
  <c r="AA165" i="2"/>
  <c r="AI165" i="2"/>
  <c r="F165" i="2"/>
  <c r="W165" i="2"/>
  <c r="P165" i="2"/>
  <c r="X165" i="2"/>
  <c r="AG165" i="2"/>
  <c r="Y165" i="2"/>
  <c r="R165" i="2"/>
  <c r="Z165" i="2"/>
  <c r="AH165" i="2"/>
  <c r="G165" i="2"/>
  <c r="O165" i="2"/>
  <c r="AE165" i="2"/>
  <c r="L165" i="2"/>
  <c r="T165" i="2"/>
  <c r="AB165" i="2"/>
  <c r="AJ165" i="2"/>
  <c r="Q165" i="2"/>
  <c r="D165" i="2"/>
  <c r="J165" i="2"/>
  <c r="I165" i="2"/>
  <c r="AL165" i="2"/>
  <c r="AF165" i="2"/>
  <c r="H165" i="2"/>
  <c r="K165" i="2"/>
  <c r="E165" i="2"/>
  <c r="C60" i="2"/>
  <c r="C155" i="2"/>
  <c r="C140" i="2"/>
  <c r="C23" i="2"/>
  <c r="C165" i="2" l="1"/>
</calcChain>
</file>

<file path=xl/sharedStrings.xml><?xml version="1.0" encoding="utf-8"?>
<sst xmlns="http://schemas.openxmlformats.org/spreadsheetml/2006/main" count="1101" uniqueCount="441">
  <si>
    <t>№ п/п</t>
  </si>
  <si>
    <t>Адрес многоквартирного дома                                                         (далее - МКД)</t>
  </si>
  <si>
    <t>Год</t>
  </si>
  <si>
    <t>Материал стен</t>
  </si>
  <si>
    <t>Количество этажей</t>
  </si>
  <si>
    <t>Количество подъездов</t>
  </si>
  <si>
    <t xml:space="preserve">Общая площадь МКД - всего </t>
  </si>
  <si>
    <t xml:space="preserve">Площадь МКД, за исключением мест общего пользования                                  </t>
  </si>
  <si>
    <t xml:space="preserve">Количество зарегистрированных жителей </t>
  </si>
  <si>
    <t>Вид ремонта</t>
  </si>
  <si>
    <t>Стоимость капитального ремонта (руб.)</t>
  </si>
  <si>
    <t>Удельная стоимость капитального ремонта (руб./кв. м общей площади МКД, за исключением мест общего пользования)</t>
  </si>
  <si>
    <t>Предельная стоимость капитального ремонта (руб./кв. м общей площади помещений в МКД)</t>
  </si>
  <si>
    <t>ввода в эксплуатацию</t>
  </si>
  <si>
    <t>завершения последнего капитального ремонта</t>
  </si>
  <si>
    <t>всего</t>
  </si>
  <si>
    <t>в том числе принадлежащих муниципальному образованию</t>
  </si>
  <si>
    <t>в том числе</t>
  </si>
  <si>
    <t>за счет средств окружного бюджета</t>
  </si>
  <si>
    <t>за счет средств местного бюджета</t>
  </si>
  <si>
    <t xml:space="preserve">из них </t>
  </si>
  <si>
    <t>средства местного бюджета на оплату доли расходов за квартиры, находящиеся в муниципальной собственности</t>
  </si>
  <si>
    <t>I. Муниципальное образование город Салехард</t>
  </si>
  <si>
    <t>1.1</t>
  </si>
  <si>
    <t>1.2</t>
  </si>
  <si>
    <t>1.3</t>
  </si>
  <si>
    <t>1.4</t>
  </si>
  <si>
    <t>1.5</t>
  </si>
  <si>
    <t>1.6</t>
  </si>
  <si>
    <t>1.7</t>
  </si>
  <si>
    <t>Ассигнования, не распределенные муниципальным образованием</t>
  </si>
  <si>
    <t>Итого по муниципальному образованию город Салехард</t>
  </si>
  <si>
    <t>Х</t>
  </si>
  <si>
    <t>II. Муниципальное образование город Лабытнанги</t>
  </si>
  <si>
    <t>2.1</t>
  </si>
  <si>
    <t>2.8</t>
  </si>
  <si>
    <t>2.9</t>
  </si>
  <si>
    <t>Итого по муниципальному образованию город Лабытнанги</t>
  </si>
  <si>
    <t>-</t>
  </si>
  <si>
    <t>деревянные</t>
  </si>
  <si>
    <t>выборочный</t>
  </si>
  <si>
    <t>№  п/п</t>
  </si>
  <si>
    <t>В том числе</t>
  </si>
  <si>
    <t xml:space="preserve">ремонт фундамента МКД </t>
  </si>
  <si>
    <t>ремонт технических этажей - подвальных помещений, помещений цокольных этажей и технических подполий, относящихся к общему имуществу в МКД</t>
  </si>
  <si>
    <t xml:space="preserve">ремонт крыш, чердаков
       </t>
  </si>
  <si>
    <t>утепление и (или) ремонт фасада</t>
  </si>
  <si>
    <t>ремонт или замена лифтового обору-дования, ремонт лифтовых шахт</t>
  </si>
  <si>
    <t>ремонт внутридомовых инженерных систем/установка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</t>
  </si>
  <si>
    <t>услуги по строительному контролю</t>
  </si>
  <si>
    <t>разработка проектной документации по капитальному ремонту общего имущества в МКД в случаях, предусмотренных федеральным законодательством, и разработка сметы</t>
  </si>
  <si>
    <t>проведение государственной экспертизы проекта, историко-культурной экспертизы в отношении МКД, признанных официально памятниками архитектуры</t>
  </si>
  <si>
    <t>электроснабжения</t>
  </si>
  <si>
    <t>теплоснабжения</t>
  </si>
  <si>
    <t>газоснабжения</t>
  </si>
  <si>
    <t>водоснабжения</t>
  </si>
  <si>
    <t>водоотведения</t>
  </si>
  <si>
    <t>вентиляция</t>
  </si>
  <si>
    <t>пог. м</t>
  </si>
  <si>
    <t>руб.</t>
  </si>
  <si>
    <t>установка общедомовых приборов учета</t>
  </si>
  <si>
    <t>установка  общедомовых приборов учета</t>
  </si>
  <si>
    <t>установка приборов учета</t>
  </si>
  <si>
    <t>кв. м</t>
  </si>
  <si>
    <t xml:space="preserve">кв. </t>
  </si>
  <si>
    <t>ед.</t>
  </si>
  <si>
    <t>III. Муниципальное образование Шурышкарский район</t>
  </si>
  <si>
    <t>IV. Муниципальное образование Приуральский район</t>
  </si>
  <si>
    <t>Итого по муниципальному образованию Шурышкарский район</t>
  </si>
  <si>
    <t>Итого по муниципальному образованию Приуральский район</t>
  </si>
  <si>
    <t>3.14</t>
  </si>
  <si>
    <t>3.15</t>
  </si>
  <si>
    <t>Итого по муниципальному образованию Ямальский район</t>
  </si>
  <si>
    <t>4.1</t>
  </si>
  <si>
    <t>4.2</t>
  </si>
  <si>
    <t>4.3</t>
  </si>
  <si>
    <t>4.4</t>
  </si>
  <si>
    <t>4.5</t>
  </si>
  <si>
    <t>4.6</t>
  </si>
  <si>
    <t xml:space="preserve"> -</t>
  </si>
  <si>
    <t>п. Уренгой, 5 мкр., д. 8</t>
  </si>
  <si>
    <t>Итого по муниципальному образованию Пуровский район</t>
  </si>
  <si>
    <t>Итого по муниципальному образованию Красноселькупский район</t>
  </si>
  <si>
    <t>Итого</t>
  </si>
  <si>
    <t>VI. Муниципальное образование Пуровский район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</si>
  <si>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</si>
  <si>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</si>
  <si>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</si>
  <si>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</si>
  <si>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</si>
  <si>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</si>
  <si>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</si>
  <si>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</si>
  <si>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</si>
  <si>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</si>
  <si>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</si>
  <si>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</si>
  <si>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</si>
  <si>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</si>
  <si>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</si>
  <si>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</si>
  <si>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</si>
  <si>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</si>
  <si>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</si>
  <si>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</si>
  <si>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</si>
  <si>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</si>
  <si>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</si>
  <si>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</si>
  <si>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</si>
  <si>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</si>
  <si>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</si>
  <si>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</si>
  <si>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</si>
  <si>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</si>
  <si>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</si>
  <si>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</si>
  <si>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</si>
  <si>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</si>
  <si>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</si>
  <si>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</si>
  <si>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</si>
  <si>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</si>
  <si>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ул. Обская, д. 6</t>
  </si>
  <si>
    <t>АДРЕСНАЯ ПРОГРАММА</t>
  </si>
  <si>
    <t>Реестр многоквартирных домов по видам капитального ремонта</t>
  </si>
  <si>
    <t>Форма 1</t>
  </si>
  <si>
    <t>Форма 2</t>
  </si>
  <si>
    <t>7.12</t>
  </si>
  <si>
    <t>".</t>
  </si>
  <si>
    <t>5.12</t>
  </si>
  <si>
    <t>п. Заполярный, д.8</t>
  </si>
  <si>
    <t>8.1</t>
  </si>
  <si>
    <t>8.2</t>
  </si>
  <si>
    <t>8.3</t>
  </si>
  <si>
    <t>8.4</t>
  </si>
  <si>
    <t>8.5</t>
  </si>
  <si>
    <t>Итого по муниципальному образованию Надымский район</t>
  </si>
  <si>
    <t>VIII. Муниципальное образование Надымский район</t>
  </si>
  <si>
    <t>5.13</t>
  </si>
  <si>
    <t>5.14</t>
  </si>
  <si>
    <t>5.15</t>
  </si>
  <si>
    <t>Адрес                                                                                                                                                                     многоквартирного дома 
(далее - МКД)</t>
  </si>
  <si>
    <t>V. Муниципальное образование Ямальский район</t>
  </si>
  <si>
    <t>VII. Муниципальное образование Красноселькупский район</t>
  </si>
  <si>
    <t>ул. Пионерская, д. 6</t>
  </si>
  <si>
    <t>ул. Автострадная, д. 43</t>
  </si>
  <si>
    <t>пер. Парковый, д. 26</t>
  </si>
  <si>
    <t>ул. Автострадная, д. 12</t>
  </si>
  <si>
    <t>ул. Автострадная, д. 24</t>
  </si>
  <si>
    <t>пер.Космонавтов, д.24</t>
  </si>
  <si>
    <t>ул. Магистральная, д.37</t>
  </si>
  <si>
    <t>ул.Школьная, д.31</t>
  </si>
  <si>
    <t>ул. Магистральная, д. 35</t>
  </si>
  <si>
    <t>ул.Киевская д.8</t>
  </si>
  <si>
    <t>1.8</t>
  </si>
  <si>
    <t>1.9</t>
  </si>
  <si>
    <t>1.10</t>
  </si>
  <si>
    <t>1.11</t>
  </si>
  <si>
    <t>ул. Ангальский мыс, д.41</t>
  </si>
  <si>
    <t>ул. Ангальский мыс, д. 41а</t>
  </si>
  <si>
    <t>ул. Броднева, д. 27</t>
  </si>
  <si>
    <t>ул. Королева, д.19</t>
  </si>
  <si>
    <t>ул. Ленина, д.8</t>
  </si>
  <si>
    <t>ул. Полярная, д.8</t>
  </si>
  <si>
    <t>ул. Чкалова, 2а</t>
  </si>
  <si>
    <t>ул. Чкалова, д.18</t>
  </si>
  <si>
    <t>ул. Ямальская, д. 17</t>
  </si>
  <si>
    <t>ул. Ямальская, д. 17А</t>
  </si>
  <si>
    <t>с. Аксарка, ул. Первомайская, д. 21 В</t>
  </si>
  <si>
    <t>с. Аксарка, ул. Советская, д. 21</t>
  </si>
  <si>
    <t>с. Белоярск, ул. Южная, д. 4</t>
  </si>
  <si>
    <t>с. Белоярск, ул. Октябрьская, д. 37</t>
  </si>
  <si>
    <t>с. Белоярск, ул. Оленеводов, д. 17</t>
  </si>
  <si>
    <t>с. Катравож, ул. Маслова, д. 15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</si>
  <si>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</si>
  <si>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</si>
  <si>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</si>
  <si>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</si>
  <si>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</si>
  <si>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</si>
  <si>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</si>
  <si>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</si>
  <si>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</si>
  <si>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</si>
  <si>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</si>
  <si>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</si>
  <si>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</si>
  <si>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</si>
  <si>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</si>
  <si>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</si>
  <si>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</si>
  <si>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</si>
  <si>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</si>
  <si>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</si>
  <si>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</si>
  <si>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</si>
  <si>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</si>
  <si>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</si>
  <si>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</si>
  <si>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</si>
  <si>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</si>
  <si>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</si>
  <si>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</si>
  <si>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</si>
  <si>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</si>
  <si>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</si>
  <si>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</si>
  <si>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</si>
  <si>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</si>
  <si>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</si>
  <si>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</si>
  <si>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г. Тарко-Сале, ул. 50 лет Ямала, д. 3</t>
  </si>
  <si>
    <t>г. Тарко-Сале, ул. Осенняя дом 5</t>
  </si>
  <si>
    <t>г. Тарко-Сале, ул. Осенняя дом 7</t>
  </si>
  <si>
    <t>г. Тарко-Сале, мкр. Комсомольский д. 10</t>
  </si>
  <si>
    <t>г. Тарко-Сале, мкр. Советский, д.5</t>
  </si>
  <si>
    <t>г. Тарко-Сале, мкр. Советский, д.7</t>
  </si>
  <si>
    <t>г. Тарко-Сале, мкр. Советский, д.8</t>
  </si>
  <si>
    <t>г. Тарко-Сале, мкр. Советский, д.11</t>
  </si>
  <si>
    <t>г. Тарко-Сале, мкр. Советский, д.16</t>
  </si>
  <si>
    <t>г. Тарко-Сале, мкр. Советский, д.17</t>
  </si>
  <si>
    <t>г. Тарко-Сале, мкр. Советский, д.26</t>
  </si>
  <si>
    <t>г. Тарко-Сале, мкр. Геолог, д.21</t>
  </si>
  <si>
    <t>г. Тарко-Сале, ул. Победы, д. 7</t>
  </si>
  <si>
    <t>г. Тарко-Сале, ул. Победы, д. 10</t>
  </si>
  <si>
    <t>г. Тарко-Сале, мкр. Геолог, д. 25</t>
  </si>
  <si>
    <t>г. Тарко-Сале, мкр. Геолог, д. 11</t>
  </si>
  <si>
    <t>г. Тарко-Сале, мкр. Комсомольский, д. 22</t>
  </si>
  <si>
    <t>г. Тарко-Сале, мкр. Комсомольский, д. 6</t>
  </si>
  <si>
    <t>г. Тарко-Сале, мкр. 50 лет Ямала, д. 9</t>
  </si>
  <si>
    <t>г. Тарко-Сале, ул. 50 лет Ямала, д. 12</t>
  </si>
  <si>
    <t>г. Тарко-Сале, мкр. Геолог, д. 20</t>
  </si>
  <si>
    <t>г. Тарко-Сале, мкр. Геолог, д. 19</t>
  </si>
  <si>
    <t>г. Тарко-Сале, ул. Победы, д. 4</t>
  </si>
  <si>
    <t>п. Уренгой, 5 мкр., д. 3а</t>
  </si>
  <si>
    <t>п. Уренгой, 5 мкр., д. 11</t>
  </si>
  <si>
    <t>п. Уренгой, 5 мкр., д. 43</t>
  </si>
  <si>
    <t>п. Уренгой, 5 мкр., д. 50</t>
  </si>
  <si>
    <t>п. Уренгой, 5 мкр., д. 53</t>
  </si>
  <si>
    <t>п. Уренгой, 2 мкр., д. 1</t>
  </si>
  <si>
    <t>п. Уренгой, 2 мкр., д. 6</t>
  </si>
  <si>
    <t>п. Уренгой, 4 мкр., д. 25</t>
  </si>
  <si>
    <t>п. Уренгой, 4 мкр., д. 33</t>
  </si>
  <si>
    <t>п. Уренгой, 2 мкр., д. 13</t>
  </si>
  <si>
    <t>п. Уренгой, 2 мкр., д. 18</t>
  </si>
  <si>
    <t>п. Уренгой, 4 мкр., д. 16</t>
  </si>
  <si>
    <t>п. Уренгой, 4 мкр., д. 26</t>
  </si>
  <si>
    <t>п. Уренгой, ул. Восточная, д. 5</t>
  </si>
  <si>
    <t>п. Уренгой, ул. Геофизиков, д. 3</t>
  </si>
  <si>
    <t>п. Уренгой, ул. Геофизиков, д. 11</t>
  </si>
  <si>
    <t>п. Уренгой, ул. Геофизиков, д. 5</t>
  </si>
  <si>
    <t>п. Уренгой, ул. Таежная, д. 8</t>
  </si>
  <si>
    <t>п.Пурпе-1, мкр. Молодежный, ул. Озерная, д.1</t>
  </si>
  <si>
    <t>п.Пурпе-1, мкр. Молодежный, ул. Озерная, д.2</t>
  </si>
  <si>
    <t>п.Пурпе, ул. Приполярная, д.2</t>
  </si>
  <si>
    <t>п.Пурпе, ул. Энтузиастов, д.2</t>
  </si>
  <si>
    <t>п.Пурпе, ул. Нефтяников, д.3</t>
  </si>
  <si>
    <t>п.Пурпе-1, мкр. Молодежный, ул. Парковская , д.6</t>
  </si>
  <si>
    <t>п.Пурпе-1, мкр. Молодежный, ул. Парковская , д.2</t>
  </si>
  <si>
    <t>п.Пурпе-1, мкр. Молодежный, ул. Парковская , д.5</t>
  </si>
  <si>
    <t>п.Ханымей, кв.Комсомольский, д.19</t>
  </si>
  <si>
    <t>п.Ханымей, кв.Комсомольский, д.20</t>
  </si>
  <si>
    <t>п.Ханымей, кв.Комсомольский, д.21</t>
  </si>
  <si>
    <t>7.13</t>
  </si>
  <si>
    <t>с. Красноселькуп, ул. Брусничная, д.№ 5</t>
  </si>
  <si>
    <t>с. Красноселькуп, ул. Брусничная, д.№19</t>
  </si>
  <si>
    <t>с. Красноселькуп, ул. Комсомольская, д.№1</t>
  </si>
  <si>
    <t>с. Красноселькуп, ул. Комсомольская, д.№7</t>
  </si>
  <si>
    <t>с. Красноселькуп, ул. Комсомольская, д.№19</t>
  </si>
  <si>
    <t>с. Красноселькуп, ул. Полярная, д.№26</t>
  </si>
  <si>
    <t>с. Красноселькуп, ул. Полярная, д.№27</t>
  </si>
  <si>
    <t>с. Красноселькуп, ул. Полярная, д.№29</t>
  </si>
  <si>
    <t>с. Красноселькуп, ул. Полярная, д.№33</t>
  </si>
  <si>
    <t>с. Красноселькуп, ул. Полярная, д.38Б</t>
  </si>
  <si>
    <t>с. Красноселькуп, ул. Строителей, д.№6</t>
  </si>
  <si>
    <t>с. Красноселькуп, ул. Строителей, д.№19</t>
  </si>
  <si>
    <t>с. Красноселькуп, ул. Хвойная, д.№24</t>
  </si>
  <si>
    <t>5.16</t>
  </si>
  <si>
    <t>5.17</t>
  </si>
  <si>
    <t>5.18</t>
  </si>
  <si>
    <t>5.19</t>
  </si>
  <si>
    <t>5.20</t>
  </si>
  <si>
    <t>5.21</t>
  </si>
  <si>
    <t>5.22</t>
  </si>
  <si>
    <t>5.23</t>
  </si>
  <si>
    <t>с.Яр-Сале, ул. Мира, д.6</t>
  </si>
  <si>
    <t xml:space="preserve">с.Яр-Сале, ул. Мира, д.8   </t>
  </si>
  <si>
    <t>с.Яр-Сале, ул. Мира, д.10</t>
  </si>
  <si>
    <t>с.Яр-Сале, ул. Фёдорова, д.31</t>
  </si>
  <si>
    <t>с. Панаевск, ул. Вануйто Енсо, д. 13А</t>
  </si>
  <si>
    <t>с.Салемал,  ул. Новая, д. 3</t>
  </si>
  <si>
    <t>с.Салемал, ул. Новая, д. 5</t>
  </si>
  <si>
    <t>с.Салемал, ул. Новая, д. 9</t>
  </si>
  <si>
    <t>с.Салемал, ул. Новая, д. 11</t>
  </si>
  <si>
    <t>с. Новый Порт, ул.Вануйто Папули, д.10А</t>
  </si>
  <si>
    <t>с.Яр-Сале, ул. Мира, д.22А</t>
  </si>
  <si>
    <t xml:space="preserve">с.Яр-Сале, ул.Кугаевского Н.Д.,  д.2   </t>
  </si>
  <si>
    <t>с.Яр-Сале, ул. Худи Сэроко, д.2</t>
  </si>
  <si>
    <t>с.Яр-Сале, ул. Фёдорова, д.30</t>
  </si>
  <si>
    <t>с. Панаевск, ул. Новая, д. 2А</t>
  </si>
  <si>
    <t>с. Панаевск, ул. Новая, д. 4А</t>
  </si>
  <si>
    <t>с. Панаевск, ул. Новая, д. 5</t>
  </si>
  <si>
    <t>с. Салемал ул. Первомайская д. 12</t>
  </si>
  <si>
    <t>с.Сеяха, переулок Бамовский, д. 1</t>
  </si>
  <si>
    <t>с.Сеяха, переулок Бамовский, д. 2</t>
  </si>
  <si>
    <t>с.Сеяха, ул. Бамовская, д.5</t>
  </si>
  <si>
    <t>с.Сеяха, ул. Бамовская, д. 3</t>
  </si>
  <si>
    <t>8.6</t>
  </si>
  <si>
    <t>8.7</t>
  </si>
  <si>
    <t>п. Лонгъюган д. 1</t>
  </si>
  <si>
    <t>п. Лонгъюган, д. 2</t>
  </si>
  <si>
    <t>п. Лонгъюган, д. 14</t>
  </si>
  <si>
    <t>п. Лонгъюган, д. 19</t>
  </si>
  <si>
    <t>п.Приозерный, ул. ФК-2, д. 1</t>
  </si>
  <si>
    <t>п.Приозерный, ул. ФК-2, д. 2</t>
  </si>
  <si>
    <t>с.Сеяха, ул. Бамовская, д. 5</t>
  </si>
  <si>
    <t xml:space="preserve">с.Яр-Сале, ул.Кугаевского Н.Д., д.2   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</si>
  <si>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</si>
  <si>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</si>
  <si>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</si>
  <si>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</si>
  <si>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</si>
  <si>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</si>
  <si>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</si>
  <si>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</si>
  <si>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</si>
  <si>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</si>
  <si>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</si>
  <si>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</si>
  <si>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</si>
  <si>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2.2</t>
  </si>
  <si>
    <t>2.3</t>
  </si>
  <si>
    <t>2.4</t>
  </si>
  <si>
    <t>2.5</t>
  </si>
  <si>
    <t>2.6</t>
  </si>
  <si>
    <t>2.7</t>
  </si>
  <si>
    <t>2.10</t>
  </si>
  <si>
    <t>капитального ремонта общего имущества в многоквартирных домах на 2019 год</t>
  </si>
  <si>
    <t>с.Сеяха, ул. Бамовская, д.2</t>
  </si>
  <si>
    <t>дер. панели</t>
  </si>
  <si>
    <t>дер. панели.</t>
  </si>
  <si>
    <t>с. Красноселькуп, ул. Комсомольская, д.7</t>
  </si>
  <si>
    <t>с. Красноселькуп, ул. Полярная, д.26</t>
  </si>
  <si>
    <t>с. Красноселькуп, ул. Полярная, д.27</t>
  </si>
  <si>
    <t>с. Красноселькуп, ул. Полярная, д.29</t>
  </si>
  <si>
    <t>с. Красноселькуп, ул. Полярная, д.33</t>
  </si>
  <si>
    <t>с. Красноселькуп, ул. Строителей, д.6</t>
  </si>
  <si>
    <t>с. Красноселькуп, ул. Строителей, д.19</t>
  </si>
  <si>
    <t>с. Красноселькуп, ул. Хвойная, д.24</t>
  </si>
  <si>
    <t>с. Красноселькуп, ул. Комсомольская, д.19</t>
  </si>
  <si>
    <t>с. Красноселькуп, ул. Брусничная, д.5</t>
  </si>
  <si>
    <t>с. Красноселькуп, ул. Брусничная, д.19</t>
  </si>
  <si>
    <t>с. Красноселькуп, ул. Комсомольская, д.1</t>
  </si>
  <si>
    <t>ул. Ангальский мыс, д.41а</t>
  </si>
  <si>
    <t>ул. Броднева, д.27</t>
  </si>
  <si>
    <t>ул. Обская, д.6</t>
  </si>
  <si>
    <t>ул. Ямальская, д.17</t>
  </si>
  <si>
    <t>ул. Ямальская, д.17А</t>
  </si>
  <si>
    <t>ул. Пионерская, д.6</t>
  </si>
  <si>
    <t>ул. Автострадная, д.43</t>
  </si>
  <si>
    <t>пер. Парковый, д.26</t>
  </si>
  <si>
    <t>ул. Автострадная, д.12</t>
  </si>
  <si>
    <t>ул. Автострадная, д.24</t>
  </si>
  <si>
    <t>ул. Магистральная, д.35</t>
  </si>
  <si>
    <t>с. Аксарка, ул. Первомайская, д.21 В</t>
  </si>
  <si>
    <t>с. Аксарка, ул. Советская, д.21</t>
  </si>
  <si>
    <t>с. Белоярск, ул. Южная, д.4</t>
  </si>
  <si>
    <t>с. Белоярск, ул. Октябрьская, д.37</t>
  </si>
  <si>
    <t>с. Белоярск, ул. Оленеводов, д.17</t>
  </si>
  <si>
    <t>с. Катравож, ул. Маслова, д.15</t>
  </si>
  <si>
    <t>с. Панаевск, ул. Вануйто Енсо, д.13А</t>
  </si>
  <si>
    <t>с.Салемал,  ул. Новая, д.3</t>
  </si>
  <si>
    <t>с.Салемал, ул. Новая, д.5</t>
  </si>
  <si>
    <t>с.Салемал, ул. Новая, д.9</t>
  </si>
  <si>
    <t>с.Салемал, ул. Новая, д.11</t>
  </si>
  <si>
    <t>с. Панаевск, ул. Новая, д.2А</t>
  </si>
  <si>
    <t>с. Панаевск, ул. Новая, д.4А</t>
  </si>
  <si>
    <t>с. Панаевск, ул. Новая, д.5</t>
  </si>
  <si>
    <t>с. Салемал ул. Первомайская д.12</t>
  </si>
  <si>
    <t>с.Сеяха, переулок Бамовский, д.1</t>
  </si>
  <si>
    <t>с.Сеяха, переулок Бамовский, д.2</t>
  </si>
  <si>
    <t>с.Сеяха, ул. Бамовская, д.3</t>
  </si>
  <si>
    <t>г. Тарко-Сале, ул. 50 лет Ямала, д.3</t>
  </si>
  <si>
    <t>г. Тарко-Сале, мкр. Комсомольский д.10</t>
  </si>
  <si>
    <t>г. Тарко-Сале, ул. Победы, д.7</t>
  </si>
  <si>
    <t>г. Тарко-Сале, ул. Победы, д.10</t>
  </si>
  <si>
    <t>г. Тарко-Сале, мкр. Геолог, д.25</t>
  </si>
  <si>
    <t>г. Тарко-Сале, мкр. Геолог, д.11</t>
  </si>
  <si>
    <t>г. Тарко-Сале, мкр. Комсомольский, д.22</t>
  </si>
  <si>
    <t>г. Тарко-Сале, мкр. Комсомольский, д.6</t>
  </si>
  <si>
    <t>г. Тарко-Сале, ул. 50 лет Ямала, д.9</t>
  </si>
  <si>
    <t>г. Тарко-Сале, ул. 50 лет Ямала, д.12</t>
  </si>
  <si>
    <t>г. Тарко-Сале, мкр. Геолог, д.20</t>
  </si>
  <si>
    <t>г. Тарко-Сале, мкр. Геолог, д.19</t>
  </si>
  <si>
    <t>г. Тарко-Сале, ул. Победы, д.4</t>
  </si>
  <si>
    <t>п. Уренгой, 5 мкр., д.3а</t>
  </si>
  <si>
    <t>п. Уренгой, 5 мкр., д.11</t>
  </si>
  <si>
    <t>п. Уренгой, 5 мкр., д.43</t>
  </si>
  <si>
    <t>п. Уренгой, 5 мкр., д.50</t>
  </si>
  <si>
    <t>п. Уренгой, 5 мкр., д.53</t>
  </si>
  <si>
    <t>п. Уренгой, 2 мкр., д.1</t>
  </si>
  <si>
    <t>п. Уренгой, 2 мкр., д.6</t>
  </si>
  <si>
    <t>п. Уренгой, 5 мкр., д.8</t>
  </si>
  <si>
    <t>п. Уренгой, 4 мкр., д.25</t>
  </si>
  <si>
    <t>п. Уренгой, 4 мкр., д.33</t>
  </si>
  <si>
    <t>п. Уренгой, 2 мкр., д.13</t>
  </si>
  <si>
    <t>п. Уренгой, 2 мкр., д.18</t>
  </si>
  <si>
    <t>п. Уренгой, 4 мкр., д.16</t>
  </si>
  <si>
    <t>п. Уренгой, 4 мкр., д.26</t>
  </si>
  <si>
    <t>п. Уренгой, ул. Восточная, д.5</t>
  </si>
  <si>
    <t>п. Уренгой, ул. Геофизиков, д.3</t>
  </si>
  <si>
    <t>п. Уренгой, ул. Геофизиков, д.11</t>
  </si>
  <si>
    <t>п. Уренгой, ул. Геофизиков, д.5</t>
  </si>
  <si>
    <t>п. Уренгой, ул. Таежная, д.8</t>
  </si>
  <si>
    <t>п. Лонгъюган, д.2</t>
  </si>
  <si>
    <t>п. Лонгъюган, д.14</t>
  </si>
  <si>
    <t>п. Лонгъюган, д.19</t>
  </si>
  <si>
    <t>п.Приозерный, ул. ФК-2, д.1</t>
  </si>
  <si>
    <t>п.Приозерный, ул. ФК-2, д.2</t>
  </si>
  <si>
    <t>с. Мужи, ул. Истомина, д.1</t>
  </si>
  <si>
    <t>с. Мужи, ул. Истомина, д.4</t>
  </si>
  <si>
    <t>с. Мужи, ул. Истомина, д.20</t>
  </si>
  <si>
    <t>с. Мужи, ул. Рыбацкая, д .27</t>
  </si>
  <si>
    <t>с. Мужи, ул. Ленина, д.20</t>
  </si>
  <si>
    <t>с. Мужи, ул. Советская, д.7</t>
  </si>
  <si>
    <t>с. Мужи, ул. Советская, д.68</t>
  </si>
  <si>
    <t>с. Мужи, ул. Советская, д.70</t>
  </si>
  <si>
    <t>с. Овгорт, ул. Строителей, д.5</t>
  </si>
  <si>
    <t>с. Овгорт, ул. Строителей, д.7</t>
  </si>
  <si>
    <t>с. Овгорт, ул. Журналистов, д.1</t>
  </si>
  <si>
    <t>с. Овгорт, ул. Журналистов, д.4</t>
  </si>
  <si>
    <t>с. Овгорт, ул. Журналистов, д.6</t>
  </si>
  <si>
    <t>с. Шурышкары, ул. Мира, д.20</t>
  </si>
  <si>
    <t>с. Шурышкары, ул. Мира, д.39</t>
  </si>
  <si>
    <t>п. Лонгъюган, д.1</t>
  </si>
  <si>
    <t>УТВЕРЖДЕНА</t>
  </si>
  <si>
    <t>за счет средств ТСЖ, управляющих организаций либо собственников помещений                                         в МКД - всего</t>
  </si>
  <si>
    <t>Стоимость капитального ремонта (всего), руб.</t>
  </si>
  <si>
    <t xml:space="preserve">                             </t>
  </si>
  <si>
    <t>постановлением Правительства 
Ямало-Ненецкого автономного округа 
от 22 апреля 2019 года № 418-П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</si>
</sst>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000"/>
    <numFmt numFmtId="166" formatCode="0.0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1"/>
      <name val="PT Astra Serif"/>
      <family val="1"/>
      <charset val="204"/>
    </font>
    <font>
      <sz val="11"/>
      <color indexed="8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6"/>
      <color indexed="8"/>
      <name val="PT Astra Serif"/>
      <family val="1"/>
      <charset val="204"/>
    </font>
    <font>
      <sz val="12"/>
      <name val="PT Astra Serif"/>
      <family val="1"/>
      <charset val="204"/>
    </font>
    <font>
      <b/>
      <sz val="11"/>
      <color indexed="8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</cellStyleXfs>
  <cellXfs count="197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1" xfId="1" applyFont="1" applyFill="1" applyBorder="1" applyAlignment="1">
      <alignment horizontal="center" vertical="top" wrapText="1"/>
    </xf>
    <xf numFmtId="1" fontId="7" fillId="0" borderId="1" xfId="1" applyNumberFormat="1" applyFont="1" applyFill="1" applyBorder="1" applyAlignment="1">
      <alignment horizontal="center" vertical="top" wrapText="1"/>
    </xf>
    <xf numFmtId="3" fontId="7" fillId="0" borderId="1" xfId="1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49" fontId="7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" fontId="8" fillId="0" borderId="1" xfId="1" applyNumberFormat="1" applyFont="1" applyFill="1" applyBorder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center" wrapText="1"/>
    </xf>
    <xf numFmtId="4" fontId="8" fillId="0" borderId="1" xfId="1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8" fillId="0" borderId="1" xfId="1" applyNumberFormat="1" applyFont="1" applyFill="1" applyBorder="1" applyAlignment="1">
      <alignment horizontal="center" vertical="center"/>
    </xf>
    <xf numFmtId="4" fontId="7" fillId="0" borderId="1" xfId="2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49" fontId="7" fillId="0" borderId="1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1" fontId="7" fillId="0" borderId="1" xfId="1" applyNumberFormat="1" applyFont="1" applyFill="1" applyBorder="1" applyAlignment="1">
      <alignment horizontal="center" vertical="top"/>
    </xf>
    <xf numFmtId="4" fontId="7" fillId="0" borderId="1" xfId="1" applyNumberFormat="1" applyFont="1" applyFill="1" applyBorder="1" applyAlignment="1">
      <alignment horizontal="center" vertical="top" wrapText="1"/>
    </xf>
    <xf numFmtId="3" fontId="7" fillId="0" borderId="1" xfId="1" applyNumberFormat="1" applyFont="1" applyFill="1" applyBorder="1" applyAlignment="1">
      <alignment horizontal="center" vertical="top"/>
    </xf>
    <xf numFmtId="2" fontId="7" fillId="0" borderId="1" xfId="1" applyNumberFormat="1" applyFont="1" applyFill="1" applyBorder="1" applyAlignment="1">
      <alignment horizontal="center" vertical="top" wrapText="1"/>
    </xf>
    <xf numFmtId="4" fontId="7" fillId="0" borderId="1" xfId="1" applyNumberFormat="1" applyFont="1" applyFill="1" applyBorder="1" applyAlignment="1">
      <alignment horizontal="center" vertical="top"/>
    </xf>
    <xf numFmtId="4" fontId="7" fillId="0" borderId="1" xfId="2" applyNumberFormat="1" applyFont="1" applyFill="1" applyBorder="1" applyAlignment="1">
      <alignment horizontal="center" vertical="top"/>
    </xf>
    <xf numFmtId="165" fontId="5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center" vertical="center" wrapText="1"/>
    </xf>
    <xf numFmtId="3" fontId="7" fillId="0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4" fontId="5" fillId="0" borderId="0" xfId="0" applyNumberFormat="1" applyFont="1" applyFill="1"/>
    <xf numFmtId="164" fontId="5" fillId="0" borderId="0" xfId="0" applyNumberFormat="1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vertical="top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horizontal="center" vertical="top"/>
    </xf>
    <xf numFmtId="3" fontId="8" fillId="0" borderId="0" xfId="1" applyNumberFormat="1" applyFont="1" applyFill="1" applyBorder="1" applyAlignment="1">
      <alignment horizontal="center" vertical="top"/>
    </xf>
    <xf numFmtId="2" fontId="8" fillId="0" borderId="0" xfId="1" applyNumberFormat="1" applyFont="1" applyFill="1" applyBorder="1" applyAlignment="1">
      <alignment horizontal="center" vertical="top"/>
    </xf>
    <xf numFmtId="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top"/>
    </xf>
    <xf numFmtId="0" fontId="8" fillId="0" borderId="0" xfId="1" applyFont="1" applyFill="1" applyAlignment="1">
      <alignment vertical="top"/>
    </xf>
    <xf numFmtId="4" fontId="10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2" fillId="0" borderId="8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top"/>
    </xf>
    <xf numFmtId="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horizontal="right"/>
    </xf>
    <xf numFmtId="49" fontId="12" fillId="0" borderId="1" xfId="1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horizontal="center" vertical="center" textRotation="90" wrapText="1"/>
    </xf>
    <xf numFmtId="0" fontId="6" fillId="0" borderId="0" xfId="0" applyFont="1" applyFill="1" applyAlignment="1">
      <alignment horizontal="center"/>
    </xf>
    <xf numFmtId="0" fontId="5" fillId="2" borderId="0" xfId="0" applyFont="1" applyFill="1"/>
    <xf numFmtId="164" fontId="5" fillId="2" borderId="0" xfId="0" applyNumberFormat="1" applyFont="1" applyFill="1" applyAlignment="1">
      <alignment horizontal="center" vertical="center"/>
    </xf>
    <xf numFmtId="0" fontId="9" fillId="2" borderId="0" xfId="0" applyFont="1" applyFill="1"/>
    <xf numFmtId="4" fontId="5" fillId="2" borderId="0" xfId="0" applyNumberFormat="1" applyFont="1" applyFill="1"/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4" fontId="8" fillId="0" borderId="8" xfId="1" applyNumberFormat="1" applyFont="1" applyFill="1" applyBorder="1" applyAlignment="1">
      <alignment horizontal="center" vertical="center" textRotation="90" wrapText="1"/>
    </xf>
    <xf numFmtId="4" fontId="8" fillId="0" borderId="9" xfId="1" applyNumberFormat="1" applyFont="1" applyFill="1" applyBorder="1" applyAlignment="1">
      <alignment horizontal="center" vertical="center" textRotation="90" wrapText="1"/>
    </xf>
    <xf numFmtId="4" fontId="8" fillId="0" borderId="10" xfId="1" applyNumberFormat="1" applyFont="1" applyFill="1" applyBorder="1" applyAlignment="1">
      <alignment horizontal="center" vertical="center" textRotation="90" wrapText="1"/>
    </xf>
    <xf numFmtId="1" fontId="13" fillId="0" borderId="0" xfId="1" applyNumberFormat="1" applyFont="1" applyFill="1" applyBorder="1" applyAlignment="1">
      <alignment horizontal="center" vertical="center"/>
    </xf>
    <xf numFmtId="1" fontId="8" fillId="0" borderId="0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right"/>
    </xf>
    <xf numFmtId="49" fontId="7" fillId="0" borderId="8" xfId="1" applyNumberFormat="1" applyFont="1" applyFill="1" applyBorder="1" applyAlignment="1">
      <alignment horizontal="center" vertical="top" wrapText="1"/>
    </xf>
    <xf numFmtId="49" fontId="7" fillId="0" borderId="9" xfId="1" applyNumberFormat="1" applyFont="1" applyFill="1" applyBorder="1" applyAlignment="1">
      <alignment horizontal="center" vertical="top" wrapText="1"/>
    </xf>
    <xf numFmtId="49" fontId="7" fillId="0" borderId="10" xfId="1" applyNumberFormat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horizontal="center" vertical="top" wrapText="1"/>
    </xf>
    <xf numFmtId="0" fontId="7" fillId="0" borderId="10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8" fillId="0" borderId="8" xfId="1" applyFont="1" applyFill="1" applyBorder="1" applyAlignment="1">
      <alignment horizontal="center" vertical="center" textRotation="90" wrapText="1"/>
    </xf>
    <xf numFmtId="0" fontId="8" fillId="0" borderId="9" xfId="1" applyFont="1" applyFill="1" applyBorder="1" applyAlignment="1">
      <alignment horizontal="center" vertical="center" textRotation="90" wrapText="1"/>
    </xf>
    <xf numFmtId="0" fontId="8" fillId="0" borderId="10" xfId="1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3" fontId="8" fillId="0" borderId="8" xfId="1" applyNumberFormat="1" applyFont="1" applyFill="1" applyBorder="1" applyAlignment="1">
      <alignment horizontal="center" vertical="center" textRotation="90" wrapText="1"/>
    </xf>
    <xf numFmtId="3" fontId="8" fillId="0" borderId="9" xfId="1" applyNumberFormat="1" applyFont="1" applyFill="1" applyBorder="1" applyAlignment="1">
      <alignment horizontal="center" vertical="center" textRotation="90" wrapText="1"/>
    </xf>
    <xf numFmtId="3" fontId="8" fillId="0" borderId="10" xfId="1" applyNumberFormat="1" applyFont="1" applyFill="1" applyBorder="1" applyAlignment="1">
      <alignment horizontal="center" vertical="center" textRotation="90" wrapText="1"/>
    </xf>
    <xf numFmtId="1" fontId="8" fillId="0" borderId="8" xfId="1" applyNumberFormat="1" applyFont="1" applyFill="1" applyBorder="1" applyAlignment="1">
      <alignment horizontal="center" vertical="center" textRotation="90" wrapText="1"/>
    </xf>
    <xf numFmtId="1" fontId="8" fillId="0" borderId="9" xfId="1" applyNumberFormat="1" applyFont="1" applyFill="1" applyBorder="1" applyAlignment="1">
      <alignment horizontal="center" vertical="center" textRotation="90" wrapText="1"/>
    </xf>
    <xf numFmtId="1" fontId="8" fillId="0" borderId="10" xfId="1" applyNumberFormat="1" applyFont="1" applyFill="1" applyBorder="1" applyAlignment="1">
      <alignment horizontal="center" vertical="center" textRotation="90" wrapText="1"/>
    </xf>
    <xf numFmtId="2" fontId="8" fillId="0" borderId="8" xfId="1" applyNumberFormat="1" applyFont="1" applyFill="1" applyBorder="1" applyAlignment="1">
      <alignment horizontal="center" vertical="center" textRotation="90" wrapText="1"/>
    </xf>
    <xf numFmtId="2" fontId="8" fillId="0" borderId="9" xfId="1" applyNumberFormat="1" applyFont="1" applyFill="1" applyBorder="1" applyAlignment="1">
      <alignment horizontal="center" vertical="center" textRotation="90" wrapText="1"/>
    </xf>
    <xf numFmtId="2" fontId="8" fillId="0" borderId="10" xfId="1" applyNumberFormat="1" applyFont="1" applyFill="1" applyBorder="1" applyAlignment="1">
      <alignment horizontal="center" vertical="center" textRotation="90" wrapText="1"/>
    </xf>
    <xf numFmtId="3" fontId="8" fillId="0" borderId="11" xfId="1" applyNumberFormat="1" applyFont="1" applyFill="1" applyBorder="1" applyAlignment="1">
      <alignment horizontal="center" vertical="top" wrapText="1"/>
    </xf>
    <xf numFmtId="3" fontId="8" fillId="0" borderId="13" xfId="1" applyNumberFormat="1" applyFont="1" applyFill="1" applyBorder="1" applyAlignment="1">
      <alignment horizontal="center" vertical="top" wrapText="1"/>
    </xf>
    <xf numFmtId="3" fontId="8" fillId="0" borderId="12" xfId="1" applyNumberFormat="1" applyFont="1" applyFill="1" applyBorder="1" applyAlignment="1">
      <alignment horizontal="center" vertical="top" wrapText="1"/>
    </xf>
    <xf numFmtId="3" fontId="8" fillId="0" borderId="11" xfId="1" applyNumberFormat="1" applyFont="1" applyFill="1" applyBorder="1" applyAlignment="1">
      <alignment horizontal="center" vertical="center" wrapText="1"/>
    </xf>
    <xf numFmtId="3" fontId="8" fillId="0" borderId="12" xfId="1" applyNumberFormat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14" fillId="0" borderId="11" xfId="1" applyFont="1" applyFill="1" applyBorder="1" applyAlignment="1">
      <alignment horizontal="center" vertical="top"/>
    </xf>
    <xf numFmtId="0" fontId="14" fillId="0" borderId="13" xfId="1" applyFont="1" applyFill="1" applyBorder="1" applyAlignment="1">
      <alignment horizontal="center" vertical="top"/>
    </xf>
    <xf numFmtId="0" fontId="14" fillId="0" borderId="12" xfId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2" borderId="11" xfId="0" applyFont="1" applyFill="1" applyBorder="1" applyAlignment="1">
      <alignment horizontal="center" vertical="top" wrapText="1"/>
    </xf>
    <xf numFmtId="0" fontId="15" fillId="2" borderId="13" xfId="0" applyFont="1" applyFill="1" applyBorder="1" applyAlignment="1">
      <alignment horizontal="center" vertical="top" wrapText="1"/>
    </xf>
    <xf numFmtId="0" fontId="15" fillId="2" borderId="12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90" wrapText="1"/>
    </xf>
    <xf numFmtId="0" fontId="14" fillId="3" borderId="11" xfId="1" applyFont="1" applyFill="1" applyBorder="1" applyAlignment="1">
      <alignment horizontal="center" vertical="top"/>
    </xf>
    <xf numFmtId="0" fontId="14" fillId="3" borderId="13" xfId="1" applyFont="1" applyFill="1" applyBorder="1" applyAlignment="1">
      <alignment horizontal="center" vertical="top"/>
    </xf>
    <xf numFmtId="0" fontId="14" fillId="3" borderId="12" xfId="1" applyFont="1" applyFill="1" applyBorder="1" applyAlignment="1">
      <alignment horizontal="center" vertical="top"/>
    </xf>
    <xf numFmtId="49" fontId="7" fillId="3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" fontId="8" fillId="3" borderId="1" xfId="1" applyNumberFormat="1" applyFont="1" applyFill="1" applyBorder="1" applyAlignment="1">
      <alignment horizontal="center" vertical="center"/>
    </xf>
    <xf numFmtId="1" fontId="7" fillId="3" borderId="1" xfId="1" applyNumberFormat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 wrapText="1"/>
    </xf>
    <xf numFmtId="3" fontId="8" fillId="3" borderId="1" xfId="1" applyNumberFormat="1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" fontId="7" fillId="3" borderId="1" xfId="1" applyNumberFormat="1" applyFont="1" applyFill="1" applyBorder="1" applyAlignment="1">
      <alignment horizontal="center" vertical="center"/>
    </xf>
    <xf numFmtId="4" fontId="7" fillId="3" borderId="1" xfId="2" applyNumberFormat="1" applyFont="1" applyFill="1" applyBorder="1" applyAlignment="1">
      <alignment horizontal="center" vertical="center"/>
    </xf>
    <xf numFmtId="4" fontId="7" fillId="3" borderId="1" xfId="1" applyNumberFormat="1" applyFont="1" applyFill="1" applyBorder="1" applyAlignment="1">
      <alignment horizontal="center" vertical="top" wrapText="1"/>
    </xf>
    <xf numFmtId="49" fontId="7" fillId="3" borderId="1" xfId="1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1" fontId="8" fillId="3" borderId="1" xfId="1" applyNumberFormat="1" applyFont="1" applyFill="1" applyBorder="1" applyAlignment="1">
      <alignment horizontal="center" vertical="top"/>
    </xf>
    <xf numFmtId="1" fontId="7" fillId="3" borderId="1" xfId="1" applyNumberFormat="1" applyFont="1" applyFill="1" applyBorder="1" applyAlignment="1">
      <alignment horizontal="center" vertical="top" wrapText="1"/>
    </xf>
    <xf numFmtId="3" fontId="8" fillId="3" borderId="1" xfId="1" applyNumberFormat="1" applyFont="1" applyFill="1" applyBorder="1" applyAlignment="1">
      <alignment horizontal="center" vertical="top"/>
    </xf>
    <xf numFmtId="2" fontId="8" fillId="3" borderId="1" xfId="1" applyNumberFormat="1" applyFont="1" applyFill="1" applyBorder="1" applyAlignment="1">
      <alignment horizontal="center" vertical="top" wrapText="1"/>
    </xf>
    <xf numFmtId="0" fontId="8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center" vertical="top" wrapText="1"/>
    </xf>
    <xf numFmtId="4" fontId="7" fillId="3" borderId="1" xfId="1" applyNumberFormat="1" applyFont="1" applyFill="1" applyBorder="1" applyAlignment="1">
      <alignment horizontal="center" vertical="top"/>
    </xf>
    <xf numFmtId="4" fontId="7" fillId="3" borderId="1" xfId="2" applyNumberFormat="1" applyFont="1" applyFill="1" applyBorder="1" applyAlignment="1">
      <alignment horizontal="center" vertical="top"/>
    </xf>
    <xf numFmtId="49" fontId="7" fillId="3" borderId="11" xfId="1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4" fontId="8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top" wrapText="1"/>
    </xf>
    <xf numFmtId="1" fontId="7" fillId="3" borderId="1" xfId="1" applyNumberFormat="1" applyFont="1" applyFill="1" applyBorder="1" applyAlignment="1">
      <alignment horizontal="center" vertical="top"/>
    </xf>
    <xf numFmtId="3" fontId="7" fillId="3" borderId="1" xfId="1" applyNumberFormat="1" applyFont="1" applyFill="1" applyBorder="1" applyAlignment="1">
      <alignment horizontal="center" vertical="top"/>
    </xf>
    <xf numFmtId="2" fontId="7" fillId="3" borderId="1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left" vertical="center" wrapText="1"/>
    </xf>
    <xf numFmtId="1" fontId="7" fillId="3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 vertical="center"/>
    </xf>
    <xf numFmtId="2" fontId="7" fillId="3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3" xfId="1"/>
    <cellStyle name="Обычный 3 2" xfId="4"/>
    <cellStyle name="Обычный 3 6" xfId="2"/>
    <cellStyle name="Обычный 3_Копия Район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78"/>
  <sheetViews>
    <sheetView tabSelected="1" view="pageBreakPreview" topLeftCell="A80" zoomScale="80" zoomScaleNormal="90" zoomScaleSheetLayoutView="80" workbookViewId="0">
      <selection activeCell="A95" sqref="A95:S156"/>
    </sheetView>
  </sheetViews>
  <sheetFormatPr defaultRowHeight="15" x14ac:dyDescent="0.25"/>
  <cols>
    <col min="1" max="1" width="6.7109375" style="1" customWidth="1"/>
    <col min="2" max="2" width="40.7109375" style="1" customWidth="1"/>
    <col min="3" max="3" width="6.85546875" style="1" customWidth="1"/>
    <col min="4" max="4" width="7.5703125" style="1" customWidth="1"/>
    <col min="5" max="5" width="13.5703125" style="1" customWidth="1"/>
    <col min="6" max="6" width="5.28515625" style="1" customWidth="1"/>
    <col min="7" max="7" width="5.42578125" style="1" customWidth="1"/>
    <col min="8" max="8" width="12.85546875" style="1" customWidth="1"/>
    <col min="9" max="9" width="10.5703125" style="1" customWidth="1"/>
    <col min="10" max="10" width="11.140625" style="1" customWidth="1"/>
    <col min="11" max="11" width="9.5703125" style="1" customWidth="1"/>
    <col min="12" max="12" width="17.28515625" style="1" customWidth="1"/>
    <col min="13" max="13" width="16.85546875" style="1" customWidth="1"/>
    <col min="14" max="14" width="15.7109375" style="1" customWidth="1"/>
    <col min="15" max="15" width="15.140625" style="1" customWidth="1"/>
    <col min="16" max="16" width="15" style="1" customWidth="1"/>
    <col min="17" max="17" width="14.140625" style="1" customWidth="1"/>
    <col min="18" max="18" width="10.5703125" style="1" customWidth="1"/>
    <col min="19" max="19" width="11.5703125" style="1" customWidth="1"/>
    <col min="20" max="20" width="13.85546875" style="2" hidden="1" customWidth="1"/>
    <col min="21" max="21" width="12.7109375" style="2" hidden="1" customWidth="1"/>
    <col min="22" max="22" width="13.28515625" style="1" hidden="1" customWidth="1"/>
    <col min="23" max="23" width="13.5703125" style="1" hidden="1" customWidth="1"/>
    <col min="24" max="24" width="14.28515625" style="1" hidden="1" customWidth="1"/>
    <col min="25" max="25" width="13.7109375" style="1" hidden="1" customWidth="1"/>
    <col min="26" max="26" width="3.7109375" style="1" hidden="1" customWidth="1"/>
    <col min="27" max="27" width="4.28515625" style="1" customWidth="1"/>
    <col min="28" max="28" width="13.7109375" style="1" customWidth="1"/>
    <col min="29" max="29" width="10.7109375" style="1" customWidth="1"/>
    <col min="30" max="30" width="11.140625" style="1" customWidth="1"/>
    <col min="31" max="16384" width="9.140625" style="1"/>
  </cols>
  <sheetData>
    <row r="1" spans="1:47" s="54" customFormat="1" ht="18.75" x14ac:dyDescent="0.25">
      <c r="A1" s="47"/>
      <c r="B1" s="48"/>
      <c r="C1" s="49"/>
      <c r="D1" s="49"/>
      <c r="E1" s="49"/>
      <c r="F1" s="49"/>
      <c r="G1" s="49"/>
      <c r="H1" s="50"/>
      <c r="I1" s="50"/>
      <c r="J1" s="50"/>
      <c r="K1" s="50"/>
      <c r="L1" s="50"/>
      <c r="M1" s="51"/>
      <c r="N1" s="51"/>
      <c r="O1" s="75"/>
      <c r="P1" s="84" t="s">
        <v>436</v>
      </c>
      <c r="Q1" s="84"/>
      <c r="R1" s="84"/>
      <c r="S1" s="84"/>
      <c r="T1" s="52"/>
      <c r="U1" s="52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</row>
    <row r="2" spans="1:47" s="54" customFormat="1" ht="18.75" customHeight="1" x14ac:dyDescent="0.25">
      <c r="A2" s="47"/>
      <c r="B2" s="48"/>
      <c r="C2" s="49"/>
      <c r="D2" s="49"/>
      <c r="E2" s="49"/>
      <c r="F2" s="49"/>
      <c r="G2" s="49"/>
      <c r="H2" s="50"/>
      <c r="I2" s="50"/>
      <c r="J2" s="50"/>
      <c r="K2" s="50"/>
      <c r="L2" s="50"/>
      <c r="M2" s="51"/>
      <c r="N2" s="51"/>
      <c r="O2" s="75"/>
      <c r="P2" s="86"/>
      <c r="Q2" s="86"/>
      <c r="R2" s="86"/>
      <c r="S2" s="86"/>
      <c r="T2" s="52"/>
      <c r="U2" s="52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</row>
    <row r="3" spans="1:47" s="54" customFormat="1" ht="54.75" customHeight="1" x14ac:dyDescent="0.3">
      <c r="A3" s="47"/>
      <c r="B3" s="48"/>
      <c r="C3" s="49"/>
      <c r="D3" s="49"/>
      <c r="E3" s="49"/>
      <c r="F3" s="49"/>
      <c r="G3" s="49"/>
      <c r="H3" s="50"/>
      <c r="I3" s="50"/>
      <c r="J3" s="50"/>
      <c r="K3" s="50"/>
      <c r="L3" s="50"/>
      <c r="M3" s="51"/>
      <c r="N3" s="51"/>
      <c r="O3" s="75"/>
      <c r="P3" s="85" t="s">
        <v>440</v>
      </c>
      <c r="Q3" s="85"/>
      <c r="R3" s="85"/>
      <c r="S3" s="85"/>
      <c r="T3" s="55"/>
      <c r="U3" s="55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</row>
    <row r="4" spans="1:47" s="54" customFormat="1" ht="18.75" customHeight="1" x14ac:dyDescent="0.25">
      <c r="A4" s="47"/>
      <c r="B4" s="48"/>
      <c r="C4" s="49"/>
      <c r="D4" s="49"/>
      <c r="E4" s="49"/>
      <c r="F4" s="49"/>
      <c r="G4" s="49"/>
      <c r="H4" s="50"/>
      <c r="I4" s="50"/>
      <c r="J4" s="50"/>
      <c r="K4" s="50"/>
      <c r="L4" s="50"/>
      <c r="M4" s="51"/>
      <c r="N4" s="51"/>
      <c r="O4" s="76"/>
      <c r="P4" s="76"/>
      <c r="Q4" s="76"/>
      <c r="R4" s="76"/>
      <c r="S4" s="76"/>
      <c r="T4" s="57"/>
      <c r="U4" s="57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</row>
    <row r="5" spans="1:47" x14ac:dyDescent="0.25">
      <c r="P5" s="59"/>
      <c r="Q5" s="60"/>
      <c r="R5" s="60"/>
      <c r="S5" s="60"/>
    </row>
    <row r="6" spans="1:47" x14ac:dyDescent="0.25">
      <c r="A6" s="90" t="s">
        <v>124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47" x14ac:dyDescent="0.25">
      <c r="A7" s="91" t="s">
        <v>338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</row>
    <row r="8" spans="1:47" ht="20.25" x14ac:dyDescent="0.25">
      <c r="A8" s="92"/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</row>
    <row r="9" spans="1:47" ht="15.75" x14ac:dyDescent="0.25">
      <c r="R9" s="93" t="s">
        <v>126</v>
      </c>
      <c r="S9" s="93"/>
    </row>
    <row r="10" spans="1:47" ht="43.5" customHeight="1" x14ac:dyDescent="0.25">
      <c r="A10" s="94" t="s">
        <v>0</v>
      </c>
      <c r="B10" s="97" t="s">
        <v>1</v>
      </c>
      <c r="C10" s="100" t="s">
        <v>2</v>
      </c>
      <c r="D10" s="101"/>
      <c r="E10" s="102" t="s">
        <v>3</v>
      </c>
      <c r="F10" s="102" t="s">
        <v>4</v>
      </c>
      <c r="G10" s="102" t="s">
        <v>5</v>
      </c>
      <c r="H10" s="108" t="s">
        <v>6</v>
      </c>
      <c r="I10" s="120" t="s">
        <v>7</v>
      </c>
      <c r="J10" s="121"/>
      <c r="K10" s="108" t="s">
        <v>8</v>
      </c>
      <c r="L10" s="122" t="s">
        <v>9</v>
      </c>
      <c r="M10" s="117" t="s">
        <v>10</v>
      </c>
      <c r="N10" s="118"/>
      <c r="O10" s="118"/>
      <c r="P10" s="118"/>
      <c r="Q10" s="119"/>
      <c r="R10" s="87" t="s">
        <v>11</v>
      </c>
      <c r="S10" s="108" t="s">
        <v>12</v>
      </c>
    </row>
    <row r="11" spans="1:47" x14ac:dyDescent="0.25">
      <c r="A11" s="95"/>
      <c r="B11" s="98"/>
      <c r="C11" s="102" t="s">
        <v>13</v>
      </c>
      <c r="D11" s="111" t="s">
        <v>14</v>
      </c>
      <c r="E11" s="103"/>
      <c r="F11" s="103"/>
      <c r="G11" s="103"/>
      <c r="H11" s="109"/>
      <c r="I11" s="108" t="s">
        <v>15</v>
      </c>
      <c r="J11" s="108" t="s">
        <v>16</v>
      </c>
      <c r="K11" s="109"/>
      <c r="L11" s="123"/>
      <c r="M11" s="114" t="s">
        <v>15</v>
      </c>
      <c r="N11" s="117" t="s">
        <v>17</v>
      </c>
      <c r="O11" s="118"/>
      <c r="P11" s="118"/>
      <c r="Q11" s="119"/>
      <c r="R11" s="88"/>
      <c r="S11" s="109"/>
    </row>
    <row r="12" spans="1:47" x14ac:dyDescent="0.25">
      <c r="A12" s="95"/>
      <c r="B12" s="98"/>
      <c r="C12" s="103"/>
      <c r="D12" s="112"/>
      <c r="E12" s="103"/>
      <c r="F12" s="103"/>
      <c r="G12" s="103"/>
      <c r="H12" s="109"/>
      <c r="I12" s="109"/>
      <c r="J12" s="109"/>
      <c r="K12" s="109"/>
      <c r="L12" s="123"/>
      <c r="M12" s="115"/>
      <c r="N12" s="114" t="s">
        <v>18</v>
      </c>
      <c r="O12" s="114" t="s">
        <v>19</v>
      </c>
      <c r="P12" s="114" t="s">
        <v>437</v>
      </c>
      <c r="Q12" s="3" t="s">
        <v>20</v>
      </c>
      <c r="R12" s="88"/>
      <c r="S12" s="109"/>
    </row>
    <row r="13" spans="1:47" ht="159" customHeight="1" x14ac:dyDescent="0.25">
      <c r="A13" s="96"/>
      <c r="B13" s="99"/>
      <c r="C13" s="104"/>
      <c r="D13" s="113"/>
      <c r="E13" s="104"/>
      <c r="F13" s="104"/>
      <c r="G13" s="104"/>
      <c r="H13" s="110"/>
      <c r="I13" s="110"/>
      <c r="J13" s="110"/>
      <c r="K13" s="110"/>
      <c r="L13" s="124"/>
      <c r="M13" s="116"/>
      <c r="N13" s="116"/>
      <c r="O13" s="116"/>
      <c r="P13" s="116"/>
      <c r="Q13" s="78" t="s">
        <v>21</v>
      </c>
      <c r="R13" s="89"/>
      <c r="S13" s="110"/>
    </row>
    <row r="14" spans="1:47" x14ac:dyDescent="0.25">
      <c r="A14" s="4">
        <v>1</v>
      </c>
      <c r="B14" s="5">
        <v>2</v>
      </c>
      <c r="C14" s="5">
        <v>3</v>
      </c>
      <c r="D14" s="6">
        <v>4</v>
      </c>
      <c r="E14" s="5">
        <v>5</v>
      </c>
      <c r="F14" s="5">
        <v>6</v>
      </c>
      <c r="G14" s="5">
        <v>7</v>
      </c>
      <c r="H14" s="7">
        <v>8</v>
      </c>
      <c r="I14" s="7">
        <v>9</v>
      </c>
      <c r="J14" s="7">
        <v>10</v>
      </c>
      <c r="K14" s="7">
        <v>11</v>
      </c>
      <c r="L14" s="5">
        <v>12</v>
      </c>
      <c r="M14" s="7">
        <v>13</v>
      </c>
      <c r="N14" s="7">
        <v>14</v>
      </c>
      <c r="O14" s="7">
        <v>15</v>
      </c>
      <c r="P14" s="7">
        <v>16</v>
      </c>
      <c r="Q14" s="7">
        <v>17</v>
      </c>
      <c r="R14" s="7">
        <v>18</v>
      </c>
      <c r="S14" s="7">
        <v>19</v>
      </c>
    </row>
    <row r="15" spans="1:47" s="9" customFormat="1" ht="14.25" x14ac:dyDescent="0.2">
      <c r="A15" s="125" t="s">
        <v>22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7"/>
      <c r="T15" s="8"/>
      <c r="U15" s="8"/>
    </row>
    <row r="16" spans="1:47" x14ac:dyDescent="0.25">
      <c r="A16" s="10" t="s">
        <v>23</v>
      </c>
      <c r="B16" s="11" t="s">
        <v>159</v>
      </c>
      <c r="C16" s="12">
        <v>1986</v>
      </c>
      <c r="D16" s="13" t="s">
        <v>38</v>
      </c>
      <c r="E16" s="14" t="s">
        <v>340</v>
      </c>
      <c r="F16" s="15">
        <v>2</v>
      </c>
      <c r="G16" s="15">
        <v>2</v>
      </c>
      <c r="H16" s="16">
        <v>1053.0999999999999</v>
      </c>
      <c r="I16" s="16">
        <v>913.6</v>
      </c>
      <c r="J16" s="16">
        <v>253</v>
      </c>
      <c r="K16" s="17">
        <v>39</v>
      </c>
      <c r="L16" s="18" t="s">
        <v>40</v>
      </c>
      <c r="M16" s="19">
        <f t="shared" ref="M16:M26" si="0">SUM(N16:P16)</f>
        <v>2316650</v>
      </c>
      <c r="N16" s="19">
        <v>2084985</v>
      </c>
      <c r="O16" s="19">
        <v>115832.5</v>
      </c>
      <c r="P16" s="19">
        <v>115832.5</v>
      </c>
      <c r="Q16" s="20">
        <v>32077.11</v>
      </c>
      <c r="R16" s="21">
        <f t="shared" ref="R16:R26" si="1">M16/I16</f>
        <v>2535.7377408056041</v>
      </c>
      <c r="S16" s="21">
        <v>14500</v>
      </c>
      <c r="T16" s="22">
        <f>O16/M16*100</f>
        <v>5</v>
      </c>
      <c r="U16" s="22">
        <f>P16/M16*100</f>
        <v>5</v>
      </c>
      <c r="V16" s="1" t="str">
        <f>IF(T16&lt;5,M16*0.05,"")</f>
        <v/>
      </c>
      <c r="W16" s="1" t="str">
        <f>IF(U16&lt;5,M16*0.05,"")</f>
        <v/>
      </c>
      <c r="X16" s="41">
        <v>2316650</v>
      </c>
      <c r="Y16" s="41">
        <f t="shared" ref="Y16" si="2">ROUND(M16*0.05,2)</f>
        <v>115832.5</v>
      </c>
      <c r="Z16" s="41" t="str">
        <f>IF(Y16&gt;O16,"!!","")</f>
        <v/>
      </c>
    </row>
    <row r="17" spans="1:30" x14ac:dyDescent="0.25">
      <c r="A17" s="10" t="s">
        <v>24</v>
      </c>
      <c r="B17" s="11" t="s">
        <v>354</v>
      </c>
      <c r="C17" s="12">
        <v>1986</v>
      </c>
      <c r="D17" s="13" t="s">
        <v>38</v>
      </c>
      <c r="E17" s="14" t="s">
        <v>340</v>
      </c>
      <c r="F17" s="15">
        <v>2</v>
      </c>
      <c r="G17" s="15">
        <v>2</v>
      </c>
      <c r="H17" s="16">
        <v>1065.0999999999999</v>
      </c>
      <c r="I17" s="16">
        <v>886.9</v>
      </c>
      <c r="J17" s="16">
        <v>252.4</v>
      </c>
      <c r="K17" s="17">
        <v>63</v>
      </c>
      <c r="L17" s="18" t="s">
        <v>40</v>
      </c>
      <c r="M17" s="19">
        <f t="shared" si="0"/>
        <v>10252630</v>
      </c>
      <c r="N17" s="19">
        <v>9227367</v>
      </c>
      <c r="O17" s="19">
        <v>512631.5</v>
      </c>
      <c r="P17" s="19">
        <v>512631.5</v>
      </c>
      <c r="Q17" s="20">
        <v>145888.07999999999</v>
      </c>
      <c r="R17" s="21">
        <f t="shared" ref="R17:R22" si="3">M17/I17</f>
        <v>11560.074416506935</v>
      </c>
      <c r="S17" s="21">
        <v>14500</v>
      </c>
      <c r="T17" s="22">
        <f t="shared" ref="T17:T26" si="4">O17/M17*100</f>
        <v>5</v>
      </c>
      <c r="U17" s="22">
        <f t="shared" ref="U17:U26" si="5">P17/M17*100</f>
        <v>5</v>
      </c>
      <c r="V17" s="1" t="str">
        <f t="shared" ref="V17:V26" si="6">IF(T17&lt;5,M17*0.05,"")</f>
        <v/>
      </c>
      <c r="W17" s="1" t="str">
        <f t="shared" ref="W17:W26" si="7">IF(U17&lt;5,M17*0.05,"")</f>
        <v/>
      </c>
      <c r="X17" s="41">
        <v>10252630</v>
      </c>
      <c r="Y17" s="41">
        <f t="shared" ref="Y17:Y26" si="8">ROUND(M17*0.05,2)</f>
        <v>512631.5</v>
      </c>
      <c r="Z17" s="41" t="str">
        <f t="shared" ref="Z17:Z26" si="9">IF(Y17&gt;O17,"!!","")</f>
        <v/>
      </c>
    </row>
    <row r="18" spans="1:30" x14ac:dyDescent="0.25">
      <c r="A18" s="10" t="s">
        <v>25</v>
      </c>
      <c r="B18" s="11" t="s">
        <v>355</v>
      </c>
      <c r="C18" s="12">
        <v>1984</v>
      </c>
      <c r="D18" s="13" t="s">
        <v>38</v>
      </c>
      <c r="E18" s="14" t="s">
        <v>340</v>
      </c>
      <c r="F18" s="15">
        <v>2</v>
      </c>
      <c r="G18" s="15">
        <v>2</v>
      </c>
      <c r="H18" s="16">
        <v>1081.4000000000001</v>
      </c>
      <c r="I18" s="16">
        <v>968.8</v>
      </c>
      <c r="J18" s="16">
        <v>49.2</v>
      </c>
      <c r="K18" s="17">
        <v>57</v>
      </c>
      <c r="L18" s="18" t="s">
        <v>40</v>
      </c>
      <c r="M18" s="19">
        <f t="shared" si="0"/>
        <v>12199970</v>
      </c>
      <c r="N18" s="19">
        <v>10979973</v>
      </c>
      <c r="O18" s="19">
        <v>609998.5</v>
      </c>
      <c r="P18" s="19">
        <v>609998.5</v>
      </c>
      <c r="Q18" s="20">
        <v>30978.46</v>
      </c>
      <c r="R18" s="21">
        <f t="shared" si="3"/>
        <v>12592.867464905037</v>
      </c>
      <c r="S18" s="21">
        <v>14500</v>
      </c>
      <c r="T18" s="22">
        <f t="shared" si="4"/>
        <v>5</v>
      </c>
      <c r="U18" s="22">
        <f t="shared" si="5"/>
        <v>5</v>
      </c>
      <c r="V18" s="1" t="str">
        <f t="shared" si="6"/>
        <v/>
      </c>
      <c r="W18" s="1" t="str">
        <f t="shared" si="7"/>
        <v/>
      </c>
      <c r="X18" s="41">
        <v>12199973</v>
      </c>
      <c r="Y18" s="41">
        <f t="shared" si="8"/>
        <v>609998.5</v>
      </c>
      <c r="Z18" s="41" t="str">
        <f t="shared" si="9"/>
        <v/>
      </c>
    </row>
    <row r="19" spans="1:30" x14ac:dyDescent="0.25">
      <c r="A19" s="10" t="s">
        <v>26</v>
      </c>
      <c r="B19" s="11" t="s">
        <v>162</v>
      </c>
      <c r="C19" s="12">
        <v>1977</v>
      </c>
      <c r="D19" s="13" t="s">
        <v>38</v>
      </c>
      <c r="E19" s="14" t="s">
        <v>39</v>
      </c>
      <c r="F19" s="15">
        <v>2</v>
      </c>
      <c r="G19" s="15">
        <v>2</v>
      </c>
      <c r="H19" s="16">
        <v>994.1</v>
      </c>
      <c r="I19" s="16">
        <v>870.2</v>
      </c>
      <c r="J19" s="16">
        <v>63.6</v>
      </c>
      <c r="K19" s="17">
        <v>51</v>
      </c>
      <c r="L19" s="18" t="s">
        <v>40</v>
      </c>
      <c r="M19" s="19">
        <f t="shared" si="0"/>
        <v>12189550</v>
      </c>
      <c r="N19" s="19">
        <v>10970595</v>
      </c>
      <c r="O19" s="19">
        <v>609477.5</v>
      </c>
      <c r="P19" s="19">
        <v>609477.5</v>
      </c>
      <c r="Q19" s="20">
        <v>44544.68</v>
      </c>
      <c r="R19" s="21">
        <f t="shared" si="3"/>
        <v>14007.756837508618</v>
      </c>
      <c r="S19" s="21">
        <v>14500</v>
      </c>
      <c r="T19" s="22">
        <f t="shared" si="4"/>
        <v>5</v>
      </c>
      <c r="U19" s="22">
        <f t="shared" si="5"/>
        <v>5</v>
      </c>
      <c r="V19" s="1" t="str">
        <f t="shared" si="6"/>
        <v/>
      </c>
      <c r="W19" s="1" t="str">
        <f t="shared" si="7"/>
        <v/>
      </c>
      <c r="X19" s="41">
        <v>12189550</v>
      </c>
      <c r="Y19" s="41">
        <f t="shared" si="8"/>
        <v>609477.5</v>
      </c>
      <c r="Z19" s="41" t="str">
        <f t="shared" si="9"/>
        <v/>
      </c>
    </row>
    <row r="20" spans="1:30" x14ac:dyDescent="0.25">
      <c r="A20" s="10" t="s">
        <v>27</v>
      </c>
      <c r="B20" s="11" t="s">
        <v>163</v>
      </c>
      <c r="C20" s="12">
        <v>1986</v>
      </c>
      <c r="D20" s="13" t="s">
        <v>38</v>
      </c>
      <c r="E20" s="14" t="s">
        <v>39</v>
      </c>
      <c r="F20" s="15">
        <v>2</v>
      </c>
      <c r="G20" s="15">
        <v>2</v>
      </c>
      <c r="H20" s="16">
        <v>1120.7</v>
      </c>
      <c r="I20" s="16">
        <v>975.7</v>
      </c>
      <c r="J20" s="16">
        <v>337.1</v>
      </c>
      <c r="K20" s="17">
        <v>61</v>
      </c>
      <c r="L20" s="18" t="s">
        <v>40</v>
      </c>
      <c r="M20" s="19">
        <f t="shared" si="0"/>
        <v>3017798</v>
      </c>
      <c r="N20" s="19">
        <v>2716018.2</v>
      </c>
      <c r="O20" s="19">
        <v>150889.9</v>
      </c>
      <c r="P20" s="19">
        <v>150889.9</v>
      </c>
      <c r="Q20" s="20">
        <v>52131.839999999997</v>
      </c>
      <c r="R20" s="21">
        <f t="shared" si="3"/>
        <v>3092.9568514912371</v>
      </c>
      <c r="S20" s="21">
        <v>14500</v>
      </c>
      <c r="T20" s="22">
        <f t="shared" si="4"/>
        <v>5</v>
      </c>
      <c r="U20" s="22">
        <f t="shared" si="5"/>
        <v>5</v>
      </c>
      <c r="V20" s="1" t="str">
        <f t="shared" si="6"/>
        <v/>
      </c>
      <c r="W20" s="1" t="str">
        <f t="shared" si="7"/>
        <v/>
      </c>
      <c r="X20" s="41">
        <v>3017798</v>
      </c>
      <c r="Y20" s="41">
        <f t="shared" si="8"/>
        <v>150889.9</v>
      </c>
      <c r="Z20" s="41" t="str">
        <f t="shared" si="9"/>
        <v/>
      </c>
    </row>
    <row r="21" spans="1:30" x14ac:dyDescent="0.25">
      <c r="A21" s="10" t="s">
        <v>28</v>
      </c>
      <c r="B21" s="11" t="s">
        <v>356</v>
      </c>
      <c r="C21" s="12">
        <v>1987</v>
      </c>
      <c r="D21" s="13">
        <v>2018</v>
      </c>
      <c r="E21" s="14" t="s">
        <v>340</v>
      </c>
      <c r="F21" s="15">
        <v>2</v>
      </c>
      <c r="G21" s="15">
        <v>1</v>
      </c>
      <c r="H21" s="16">
        <v>466.9</v>
      </c>
      <c r="I21" s="16">
        <v>414.9</v>
      </c>
      <c r="J21" s="16">
        <v>123.80000000000001</v>
      </c>
      <c r="K21" s="17">
        <v>22</v>
      </c>
      <c r="L21" s="18" t="s">
        <v>40</v>
      </c>
      <c r="M21" s="19">
        <f t="shared" si="0"/>
        <v>658160</v>
      </c>
      <c r="N21" s="19">
        <v>592344</v>
      </c>
      <c r="O21" s="19">
        <v>32908</v>
      </c>
      <c r="P21" s="19">
        <v>32908</v>
      </c>
      <c r="Q21" s="20">
        <v>9819.26</v>
      </c>
      <c r="R21" s="21">
        <f t="shared" si="3"/>
        <v>1586.3099542058328</v>
      </c>
      <c r="S21" s="21">
        <v>14500</v>
      </c>
      <c r="T21" s="22">
        <f t="shared" si="4"/>
        <v>5</v>
      </c>
      <c r="U21" s="22">
        <f t="shared" si="5"/>
        <v>5</v>
      </c>
      <c r="V21" s="1" t="str">
        <f t="shared" si="6"/>
        <v/>
      </c>
      <c r="W21" s="1" t="str">
        <f t="shared" si="7"/>
        <v/>
      </c>
      <c r="X21" s="41">
        <v>658160</v>
      </c>
      <c r="Y21" s="41">
        <f t="shared" si="8"/>
        <v>32908</v>
      </c>
      <c r="Z21" s="41" t="str">
        <f t="shared" si="9"/>
        <v/>
      </c>
    </row>
    <row r="22" spans="1:30" x14ac:dyDescent="0.25">
      <c r="A22" s="10" t="s">
        <v>29</v>
      </c>
      <c r="B22" s="11" t="s">
        <v>164</v>
      </c>
      <c r="C22" s="12">
        <v>1984</v>
      </c>
      <c r="D22" s="13" t="s">
        <v>38</v>
      </c>
      <c r="E22" s="14" t="s">
        <v>39</v>
      </c>
      <c r="F22" s="15">
        <v>2</v>
      </c>
      <c r="G22" s="15">
        <v>2</v>
      </c>
      <c r="H22" s="16">
        <v>1102.5999999999999</v>
      </c>
      <c r="I22" s="16">
        <v>947.09999999999991</v>
      </c>
      <c r="J22" s="16">
        <v>396.2</v>
      </c>
      <c r="K22" s="17">
        <v>49</v>
      </c>
      <c r="L22" s="18" t="s">
        <v>40</v>
      </c>
      <c r="M22" s="19">
        <f t="shared" si="0"/>
        <v>13166050</v>
      </c>
      <c r="N22" s="19">
        <v>11849445</v>
      </c>
      <c r="O22" s="19">
        <v>658302.5</v>
      </c>
      <c r="P22" s="19">
        <v>658302.5</v>
      </c>
      <c r="Q22" s="20">
        <v>275387.53000000003</v>
      </c>
      <c r="R22" s="21">
        <f t="shared" si="3"/>
        <v>13901.435962411573</v>
      </c>
      <c r="S22" s="21">
        <v>14500</v>
      </c>
      <c r="T22" s="22">
        <f t="shared" si="4"/>
        <v>5</v>
      </c>
      <c r="U22" s="22">
        <f t="shared" si="5"/>
        <v>5</v>
      </c>
      <c r="V22" s="1" t="str">
        <f t="shared" si="6"/>
        <v/>
      </c>
      <c r="W22" s="1" t="str">
        <f t="shared" si="7"/>
        <v/>
      </c>
      <c r="X22" s="41">
        <v>13166050</v>
      </c>
      <c r="Y22" s="41">
        <f t="shared" si="8"/>
        <v>658302.5</v>
      </c>
      <c r="Z22" s="41" t="str">
        <f t="shared" si="9"/>
        <v/>
      </c>
    </row>
    <row r="23" spans="1:30" x14ac:dyDescent="0.25">
      <c r="A23" s="10" t="s">
        <v>155</v>
      </c>
      <c r="B23" s="11" t="s">
        <v>165</v>
      </c>
      <c r="C23" s="12">
        <v>1997</v>
      </c>
      <c r="D23" s="13" t="s">
        <v>38</v>
      </c>
      <c r="E23" s="14" t="s">
        <v>340</v>
      </c>
      <c r="F23" s="15">
        <v>1</v>
      </c>
      <c r="G23" s="15">
        <v>2</v>
      </c>
      <c r="H23" s="16">
        <v>646.79999999999995</v>
      </c>
      <c r="I23" s="16">
        <v>534.5</v>
      </c>
      <c r="J23" s="16">
        <v>114.3</v>
      </c>
      <c r="K23" s="17">
        <v>23</v>
      </c>
      <c r="L23" s="18" t="s">
        <v>40</v>
      </c>
      <c r="M23" s="19">
        <f t="shared" si="0"/>
        <v>6976300</v>
      </c>
      <c r="N23" s="19">
        <v>6278670</v>
      </c>
      <c r="O23" s="19">
        <v>348815</v>
      </c>
      <c r="P23" s="19">
        <v>348815</v>
      </c>
      <c r="Q23" s="20">
        <v>74592.240000000005</v>
      </c>
      <c r="R23" s="21">
        <f t="shared" si="1"/>
        <v>13052.011225444341</v>
      </c>
      <c r="S23" s="21">
        <v>14500</v>
      </c>
      <c r="T23" s="22">
        <f t="shared" si="4"/>
        <v>5</v>
      </c>
      <c r="U23" s="22">
        <f t="shared" si="5"/>
        <v>5</v>
      </c>
      <c r="V23" s="1" t="str">
        <f t="shared" si="6"/>
        <v/>
      </c>
      <c r="W23" s="1" t="str">
        <f t="shared" si="7"/>
        <v/>
      </c>
      <c r="X23" s="41">
        <v>6976300</v>
      </c>
      <c r="Y23" s="41">
        <f t="shared" si="8"/>
        <v>348815</v>
      </c>
      <c r="Z23" s="41" t="str">
        <f t="shared" si="9"/>
        <v/>
      </c>
    </row>
    <row r="24" spans="1:30" x14ac:dyDescent="0.25">
      <c r="A24" s="10" t="s">
        <v>156</v>
      </c>
      <c r="B24" s="11" t="s">
        <v>166</v>
      </c>
      <c r="C24" s="12">
        <v>1982</v>
      </c>
      <c r="D24" s="13" t="s">
        <v>38</v>
      </c>
      <c r="E24" s="14" t="s">
        <v>340</v>
      </c>
      <c r="F24" s="15">
        <v>2</v>
      </c>
      <c r="G24" s="15">
        <v>2</v>
      </c>
      <c r="H24" s="16">
        <v>1675</v>
      </c>
      <c r="I24" s="16">
        <v>1401</v>
      </c>
      <c r="J24" s="16">
        <v>331.3</v>
      </c>
      <c r="K24" s="17">
        <v>93</v>
      </c>
      <c r="L24" s="18" t="s">
        <v>40</v>
      </c>
      <c r="M24" s="19">
        <f t="shared" si="0"/>
        <v>19224180</v>
      </c>
      <c r="N24" s="19">
        <v>17301762</v>
      </c>
      <c r="O24" s="19">
        <v>961209</v>
      </c>
      <c r="P24" s="19">
        <v>961209</v>
      </c>
      <c r="Q24" s="20">
        <v>227300.95</v>
      </c>
      <c r="R24" s="21">
        <f t="shared" si="1"/>
        <v>13721.755888650963</v>
      </c>
      <c r="S24" s="21">
        <v>14500</v>
      </c>
      <c r="T24" s="22">
        <f t="shared" si="4"/>
        <v>5</v>
      </c>
      <c r="U24" s="22">
        <f t="shared" si="5"/>
        <v>5</v>
      </c>
      <c r="V24" s="1" t="str">
        <f t="shared" si="6"/>
        <v/>
      </c>
      <c r="W24" s="1" t="str">
        <f t="shared" si="7"/>
        <v/>
      </c>
      <c r="X24" s="41">
        <v>19244180</v>
      </c>
      <c r="Y24" s="41">
        <f t="shared" si="8"/>
        <v>961209</v>
      </c>
      <c r="Z24" s="41" t="str">
        <f t="shared" si="9"/>
        <v/>
      </c>
    </row>
    <row r="25" spans="1:30" x14ac:dyDescent="0.25">
      <c r="A25" s="10" t="s">
        <v>157</v>
      </c>
      <c r="B25" s="11" t="s">
        <v>357</v>
      </c>
      <c r="C25" s="12">
        <v>1986</v>
      </c>
      <c r="D25" s="13" t="s">
        <v>38</v>
      </c>
      <c r="E25" s="14" t="s">
        <v>39</v>
      </c>
      <c r="F25" s="15">
        <v>2</v>
      </c>
      <c r="G25" s="15">
        <v>2</v>
      </c>
      <c r="H25" s="16">
        <v>873.4</v>
      </c>
      <c r="I25" s="16">
        <v>789.6</v>
      </c>
      <c r="J25" s="16">
        <v>0</v>
      </c>
      <c r="K25" s="17">
        <v>38</v>
      </c>
      <c r="L25" s="18" t="s">
        <v>40</v>
      </c>
      <c r="M25" s="19">
        <f t="shared" si="0"/>
        <v>3536960</v>
      </c>
      <c r="N25" s="19">
        <v>3183264</v>
      </c>
      <c r="O25" s="19">
        <v>176848</v>
      </c>
      <c r="P25" s="19">
        <v>176848</v>
      </c>
      <c r="Q25" s="20">
        <v>0</v>
      </c>
      <c r="R25" s="21">
        <f t="shared" si="1"/>
        <v>4479.432624113475</v>
      </c>
      <c r="S25" s="21">
        <v>14500</v>
      </c>
      <c r="T25" s="22">
        <f t="shared" si="4"/>
        <v>5</v>
      </c>
      <c r="U25" s="22">
        <f t="shared" si="5"/>
        <v>5</v>
      </c>
      <c r="V25" s="1" t="str">
        <f t="shared" si="6"/>
        <v/>
      </c>
      <c r="W25" s="1" t="str">
        <f t="shared" si="7"/>
        <v/>
      </c>
      <c r="X25" s="41">
        <v>3536960</v>
      </c>
      <c r="Y25" s="41">
        <f t="shared" si="8"/>
        <v>176848</v>
      </c>
      <c r="Z25" s="41" t="str">
        <f t="shared" si="9"/>
        <v/>
      </c>
    </row>
    <row r="26" spans="1:30" x14ac:dyDescent="0.25">
      <c r="A26" s="10" t="s">
        <v>158</v>
      </c>
      <c r="B26" s="11" t="s">
        <v>358</v>
      </c>
      <c r="C26" s="12">
        <v>1986</v>
      </c>
      <c r="D26" s="13" t="s">
        <v>38</v>
      </c>
      <c r="E26" s="14" t="s">
        <v>39</v>
      </c>
      <c r="F26" s="15">
        <v>2</v>
      </c>
      <c r="G26" s="15">
        <v>2</v>
      </c>
      <c r="H26" s="16">
        <v>867.3</v>
      </c>
      <c r="I26" s="16">
        <v>781.6</v>
      </c>
      <c r="J26" s="16">
        <v>66</v>
      </c>
      <c r="K26" s="17">
        <v>35</v>
      </c>
      <c r="L26" s="18" t="s">
        <v>40</v>
      </c>
      <c r="M26" s="19">
        <f t="shared" si="0"/>
        <v>3528350</v>
      </c>
      <c r="N26" s="19">
        <v>3175515</v>
      </c>
      <c r="O26" s="19">
        <v>176417.5</v>
      </c>
      <c r="P26" s="19">
        <v>176417.5</v>
      </c>
      <c r="Q26" s="20">
        <v>14897.09</v>
      </c>
      <c r="R26" s="21">
        <f t="shared" si="1"/>
        <v>4514.265609007165</v>
      </c>
      <c r="S26" s="21">
        <v>14500</v>
      </c>
      <c r="T26" s="22">
        <f t="shared" si="4"/>
        <v>5</v>
      </c>
      <c r="U26" s="22">
        <f t="shared" si="5"/>
        <v>5</v>
      </c>
      <c r="V26" s="1" t="str">
        <f t="shared" si="6"/>
        <v/>
      </c>
      <c r="W26" s="1" t="str">
        <f t="shared" si="7"/>
        <v/>
      </c>
      <c r="X26" s="41">
        <v>3528350</v>
      </c>
      <c r="Y26" s="41">
        <f t="shared" si="8"/>
        <v>176417.5</v>
      </c>
      <c r="Z26" s="41" t="str">
        <f t="shared" si="9"/>
        <v/>
      </c>
    </row>
    <row r="27" spans="1:30" x14ac:dyDescent="0.25">
      <c r="A27" s="23"/>
      <c r="B27" s="105" t="s">
        <v>30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7"/>
      <c r="M27" s="19">
        <f>N27</f>
        <v>61.799999997019768</v>
      </c>
      <c r="N27" s="19">
        <f>N28-SUM(N16:N26)</f>
        <v>61.799999997019768</v>
      </c>
      <c r="O27" s="19"/>
      <c r="P27" s="19"/>
      <c r="Q27" s="20"/>
      <c r="R27" s="21"/>
      <c r="S27" s="21"/>
      <c r="T27" s="22"/>
      <c r="U27" s="22"/>
    </row>
    <row r="28" spans="1:30" x14ac:dyDescent="0.25">
      <c r="A28" s="23"/>
      <c r="B28" s="105" t="s">
        <v>31</v>
      </c>
      <c r="C28" s="106"/>
      <c r="D28" s="106"/>
      <c r="E28" s="106"/>
      <c r="F28" s="106"/>
      <c r="G28" s="107"/>
      <c r="H28" s="19">
        <f>SUM(H16:H26)</f>
        <v>10946.4</v>
      </c>
      <c r="I28" s="19">
        <f t="shared" ref="I28:Q28" si="10">SUM(I16:I26)</f>
        <v>9483.9</v>
      </c>
      <c r="J28" s="19">
        <f t="shared" si="10"/>
        <v>1986.9</v>
      </c>
      <c r="K28" s="24">
        <f t="shared" si="10"/>
        <v>531</v>
      </c>
      <c r="L28" s="5" t="s">
        <v>32</v>
      </c>
      <c r="M28" s="19">
        <f>SUM(M16:M27)</f>
        <v>87066659.799999997</v>
      </c>
      <c r="N28" s="19">
        <v>78360000</v>
      </c>
      <c r="O28" s="19">
        <f t="shared" si="10"/>
        <v>4353329.9000000004</v>
      </c>
      <c r="P28" s="19">
        <f t="shared" si="10"/>
        <v>4353329.9000000004</v>
      </c>
      <c r="Q28" s="19">
        <f t="shared" si="10"/>
        <v>907617.23999999987</v>
      </c>
      <c r="R28" s="5" t="s">
        <v>32</v>
      </c>
      <c r="S28" s="5" t="s">
        <v>32</v>
      </c>
      <c r="T28" s="22"/>
      <c r="U28" s="22"/>
    </row>
    <row r="29" spans="1:30" x14ac:dyDescent="0.25">
      <c r="A29" s="125" t="s">
        <v>33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7"/>
      <c r="T29" s="22"/>
      <c r="U29" s="22"/>
    </row>
    <row r="30" spans="1:30" x14ac:dyDescent="0.25">
      <c r="A30" s="10" t="s">
        <v>34</v>
      </c>
      <c r="B30" s="11" t="s">
        <v>359</v>
      </c>
      <c r="C30" s="12">
        <v>1980</v>
      </c>
      <c r="D30" s="13">
        <v>2015</v>
      </c>
      <c r="E30" s="14" t="s">
        <v>39</v>
      </c>
      <c r="F30" s="15">
        <v>2</v>
      </c>
      <c r="G30" s="15">
        <v>2</v>
      </c>
      <c r="H30" s="16">
        <v>736.8</v>
      </c>
      <c r="I30" s="16">
        <v>730.3</v>
      </c>
      <c r="J30" s="16">
        <v>174.7</v>
      </c>
      <c r="K30" s="17">
        <v>25</v>
      </c>
      <c r="L30" s="18" t="s">
        <v>40</v>
      </c>
      <c r="M30" s="19">
        <f t="shared" ref="M30:M39" si="11">SUM(N30:P30)</f>
        <v>59141.55</v>
      </c>
      <c r="N30" s="19">
        <v>53227.39</v>
      </c>
      <c r="O30" s="19">
        <v>2957.08</v>
      </c>
      <c r="P30" s="19">
        <v>2957.08</v>
      </c>
      <c r="Q30" s="20">
        <v>707.38</v>
      </c>
      <c r="R30" s="21">
        <f t="shared" ref="R30:R39" si="12">M30/I30</f>
        <v>80.982541421333707</v>
      </c>
      <c r="S30" s="21">
        <v>14500</v>
      </c>
      <c r="T30" s="22">
        <f t="shared" ref="T30:T85" si="13">O30/M30*100</f>
        <v>5.0000042271465661</v>
      </c>
      <c r="U30" s="22">
        <f t="shared" ref="U30:U85" si="14">P30/M30*100</f>
        <v>5.0000042271465661</v>
      </c>
      <c r="V30" s="1" t="str">
        <f>IF(T30&lt;5,M30*0.05,"")</f>
        <v/>
      </c>
      <c r="W30" s="1" t="str">
        <f>IF(U30&lt;5,M30*0.05,"")</f>
        <v/>
      </c>
      <c r="X30" s="41"/>
      <c r="Y30" s="41">
        <f t="shared" ref="Y30:Y39" si="15">ROUND(M30*0.05,2)</f>
        <v>2957.08</v>
      </c>
      <c r="Z30" s="41" t="str">
        <f>IF(Y30&gt;O30,"!!","")</f>
        <v/>
      </c>
      <c r="AA30" s="41"/>
      <c r="AB30" s="41"/>
    </row>
    <row r="31" spans="1:30" x14ac:dyDescent="0.25">
      <c r="A31" s="10" t="s">
        <v>331</v>
      </c>
      <c r="B31" s="11" t="s">
        <v>360</v>
      </c>
      <c r="C31" s="12">
        <v>1988</v>
      </c>
      <c r="D31" s="13" t="s">
        <v>38</v>
      </c>
      <c r="E31" s="14" t="s">
        <v>39</v>
      </c>
      <c r="F31" s="15">
        <v>2</v>
      </c>
      <c r="G31" s="15">
        <v>2</v>
      </c>
      <c r="H31" s="16">
        <v>1033</v>
      </c>
      <c r="I31" s="16">
        <v>890</v>
      </c>
      <c r="J31" s="16">
        <v>53.2</v>
      </c>
      <c r="K31" s="17">
        <v>36</v>
      </c>
      <c r="L31" s="18" t="s">
        <v>40</v>
      </c>
      <c r="M31" s="19">
        <f t="shared" si="11"/>
        <v>88570.06</v>
      </c>
      <c r="N31" s="19">
        <v>79713.06</v>
      </c>
      <c r="O31" s="19">
        <v>4428.5</v>
      </c>
      <c r="P31" s="19">
        <v>4428.5</v>
      </c>
      <c r="Q31" s="20">
        <v>264.70999999999998</v>
      </c>
      <c r="R31" s="21">
        <f t="shared" ref="R31:R33" si="16">M31/I31</f>
        <v>99.516921348314611</v>
      </c>
      <c r="S31" s="21">
        <v>14500</v>
      </c>
      <c r="T31" s="22">
        <f t="shared" ref="T31:T33" si="17">O31/M31*100</f>
        <v>4.9999966128508895</v>
      </c>
      <c r="U31" s="22">
        <f t="shared" ref="U31:U33" si="18">P31/M31*100</f>
        <v>4.9999966128508895</v>
      </c>
      <c r="V31" s="1">
        <f t="shared" ref="V31:V33" si="19">IF(T31&lt;5,M31*0.05,"")</f>
        <v>4428.5029999999997</v>
      </c>
      <c r="W31" s="1">
        <f t="shared" ref="W31:W33" si="20">IF(U31&lt;5,M31*0.05,"")</f>
        <v>4428.5029999999997</v>
      </c>
      <c r="X31" s="41"/>
      <c r="Y31" s="41">
        <f>ROUND(M31*0.05,2)</f>
        <v>4428.5</v>
      </c>
      <c r="Z31" s="41" t="str">
        <f t="shared" ref="Z31:Z39" si="21">IF(Y31&gt;O31,"!!","")</f>
        <v/>
      </c>
      <c r="AA31" s="41"/>
      <c r="AB31" s="41"/>
    </row>
    <row r="32" spans="1:30" x14ac:dyDescent="0.25">
      <c r="A32" s="10" t="s">
        <v>332</v>
      </c>
      <c r="B32" s="11" t="s">
        <v>361</v>
      </c>
      <c r="C32" s="12">
        <v>1989</v>
      </c>
      <c r="D32" s="13" t="s">
        <v>38</v>
      </c>
      <c r="E32" s="14" t="s">
        <v>39</v>
      </c>
      <c r="F32" s="15">
        <v>2</v>
      </c>
      <c r="G32" s="15">
        <v>2</v>
      </c>
      <c r="H32" s="16">
        <v>1082.46</v>
      </c>
      <c r="I32" s="16">
        <v>816</v>
      </c>
      <c r="J32" s="16">
        <v>66</v>
      </c>
      <c r="K32" s="17">
        <v>37</v>
      </c>
      <c r="L32" s="18" t="s">
        <v>40</v>
      </c>
      <c r="M32" s="19">
        <f t="shared" si="11"/>
        <v>99014.28</v>
      </c>
      <c r="N32" s="19">
        <v>89112.84</v>
      </c>
      <c r="O32" s="19">
        <v>4950.72</v>
      </c>
      <c r="P32" s="19">
        <v>4950.72</v>
      </c>
      <c r="Q32" s="20">
        <v>19615.36</v>
      </c>
      <c r="R32" s="21">
        <f t="shared" si="16"/>
        <v>121.34102941176471</v>
      </c>
      <c r="S32" s="21">
        <v>14500</v>
      </c>
      <c r="T32" s="22">
        <f t="shared" si="17"/>
        <v>5.0000060597319909</v>
      </c>
      <c r="U32" s="22">
        <f t="shared" si="18"/>
        <v>5.0000060597319909</v>
      </c>
      <c r="V32" s="1" t="str">
        <f t="shared" si="19"/>
        <v/>
      </c>
      <c r="W32" s="1" t="str">
        <f t="shared" si="20"/>
        <v/>
      </c>
      <c r="X32" s="41"/>
      <c r="Y32" s="41">
        <f t="shared" si="15"/>
        <v>4950.71</v>
      </c>
      <c r="Z32" s="41" t="str">
        <f t="shared" si="21"/>
        <v/>
      </c>
      <c r="AA32" s="41"/>
      <c r="AB32" s="41"/>
      <c r="AC32" s="41"/>
      <c r="AD32" s="41"/>
    </row>
    <row r="33" spans="1:30" x14ac:dyDescent="0.25">
      <c r="A33" s="10" t="s">
        <v>333</v>
      </c>
      <c r="B33" s="11" t="s">
        <v>362</v>
      </c>
      <c r="C33" s="12">
        <v>1987</v>
      </c>
      <c r="D33" s="13" t="s">
        <v>38</v>
      </c>
      <c r="E33" s="14" t="s">
        <v>39</v>
      </c>
      <c r="F33" s="15">
        <v>2</v>
      </c>
      <c r="G33" s="15">
        <v>2</v>
      </c>
      <c r="H33" s="16">
        <v>965.88</v>
      </c>
      <c r="I33" s="16">
        <v>846.28</v>
      </c>
      <c r="J33" s="16">
        <v>24.34</v>
      </c>
      <c r="K33" s="17">
        <v>37</v>
      </c>
      <c r="L33" s="18" t="s">
        <v>40</v>
      </c>
      <c r="M33" s="19">
        <f t="shared" si="11"/>
        <v>207881.86</v>
      </c>
      <c r="N33" s="19">
        <v>187093.68</v>
      </c>
      <c r="O33" s="19">
        <v>10394.09</v>
      </c>
      <c r="P33" s="19">
        <v>10394.09</v>
      </c>
      <c r="Q33" s="20">
        <v>298.95</v>
      </c>
      <c r="R33" s="21">
        <f t="shared" si="16"/>
        <v>245.64193883820957</v>
      </c>
      <c r="S33" s="21">
        <v>14500</v>
      </c>
      <c r="T33" s="22">
        <f t="shared" si="17"/>
        <v>4.9999985568726393</v>
      </c>
      <c r="U33" s="22">
        <f t="shared" si="18"/>
        <v>4.9999985568726393</v>
      </c>
      <c r="V33" s="1">
        <f t="shared" si="19"/>
        <v>10394.093000000001</v>
      </c>
      <c r="W33" s="1">
        <f t="shared" si="20"/>
        <v>10394.093000000001</v>
      </c>
      <c r="X33" s="41"/>
      <c r="Y33" s="41">
        <f t="shared" si="15"/>
        <v>10394.09</v>
      </c>
      <c r="Z33" s="41" t="str">
        <f t="shared" si="21"/>
        <v/>
      </c>
      <c r="AA33" s="41"/>
      <c r="AB33" s="41"/>
    </row>
    <row r="34" spans="1:30" x14ac:dyDescent="0.25">
      <c r="A34" s="10" t="s">
        <v>334</v>
      </c>
      <c r="B34" s="11" t="s">
        <v>363</v>
      </c>
      <c r="C34" s="12">
        <v>1991</v>
      </c>
      <c r="D34" s="13" t="s">
        <v>38</v>
      </c>
      <c r="E34" s="14" t="s">
        <v>39</v>
      </c>
      <c r="F34" s="15">
        <v>2</v>
      </c>
      <c r="G34" s="15">
        <v>2</v>
      </c>
      <c r="H34" s="16">
        <v>1050.2</v>
      </c>
      <c r="I34" s="16">
        <v>887.4</v>
      </c>
      <c r="J34" s="16">
        <v>73.2</v>
      </c>
      <c r="K34" s="17">
        <v>35</v>
      </c>
      <c r="L34" s="18" t="s">
        <v>40</v>
      </c>
      <c r="M34" s="19">
        <f t="shared" si="11"/>
        <v>245325.63999999998</v>
      </c>
      <c r="N34" s="19">
        <v>220793.08</v>
      </c>
      <c r="O34" s="19">
        <v>12266.28</v>
      </c>
      <c r="P34" s="19">
        <v>12266.28</v>
      </c>
      <c r="Q34" s="20">
        <v>1011.82</v>
      </c>
      <c r="R34" s="21">
        <f t="shared" si="12"/>
        <v>276.45440613026818</v>
      </c>
      <c r="S34" s="21">
        <v>14500</v>
      </c>
      <c r="T34" s="22">
        <f t="shared" si="13"/>
        <v>4.9999991847570442</v>
      </c>
      <c r="U34" s="22">
        <f t="shared" si="14"/>
        <v>4.9999991847570442</v>
      </c>
      <c r="V34" s="1">
        <f t="shared" ref="V34:V39" si="22">IF(T34&lt;5,M34*0.05,"")</f>
        <v>12266.281999999999</v>
      </c>
      <c r="W34" s="1">
        <f t="shared" ref="W34:W39" si="23">IF(U34&lt;5,M34*0.05,"")</f>
        <v>12266.281999999999</v>
      </c>
      <c r="X34" s="41"/>
      <c r="Y34" s="41">
        <f t="shared" si="15"/>
        <v>12266.28</v>
      </c>
      <c r="Z34" s="41" t="str">
        <f t="shared" si="21"/>
        <v/>
      </c>
      <c r="AA34" s="41"/>
      <c r="AB34" s="41"/>
    </row>
    <row r="35" spans="1:30" x14ac:dyDescent="0.25">
      <c r="A35" s="10" t="s">
        <v>335</v>
      </c>
      <c r="B35" s="11" t="s">
        <v>150</v>
      </c>
      <c r="C35" s="12">
        <v>1980</v>
      </c>
      <c r="D35" s="13" t="s">
        <v>38</v>
      </c>
      <c r="E35" s="14" t="s">
        <v>39</v>
      </c>
      <c r="F35" s="15">
        <v>2</v>
      </c>
      <c r="G35" s="15">
        <v>2</v>
      </c>
      <c r="H35" s="16">
        <v>1097.76</v>
      </c>
      <c r="I35" s="16">
        <v>884.3</v>
      </c>
      <c r="J35" s="16">
        <v>103.5</v>
      </c>
      <c r="K35" s="17">
        <v>26</v>
      </c>
      <c r="L35" s="18" t="s">
        <v>40</v>
      </c>
      <c r="M35" s="19">
        <f t="shared" si="11"/>
        <v>251871.67999999996</v>
      </c>
      <c r="N35" s="19">
        <v>226684.52</v>
      </c>
      <c r="O35" s="19">
        <v>12593.58</v>
      </c>
      <c r="P35" s="19">
        <v>12593.58</v>
      </c>
      <c r="Q35" s="20">
        <v>1473.97</v>
      </c>
      <c r="R35" s="21">
        <f t="shared" si="12"/>
        <v>284.8260545063892</v>
      </c>
      <c r="S35" s="21">
        <v>14500</v>
      </c>
      <c r="T35" s="22">
        <f t="shared" si="13"/>
        <v>4.9999984118897371</v>
      </c>
      <c r="U35" s="22">
        <f t="shared" si="14"/>
        <v>4.9999984118897371</v>
      </c>
      <c r="V35" s="1">
        <f t="shared" si="22"/>
        <v>12593.583999999999</v>
      </c>
      <c r="W35" s="1">
        <f t="shared" si="23"/>
        <v>12593.583999999999</v>
      </c>
      <c r="X35" s="41"/>
      <c r="Y35" s="41">
        <f t="shared" si="15"/>
        <v>12593.58</v>
      </c>
      <c r="Z35" s="41" t="str">
        <f t="shared" si="21"/>
        <v/>
      </c>
      <c r="AA35" s="41"/>
      <c r="AB35" s="41"/>
    </row>
    <row r="36" spans="1:30" x14ac:dyDescent="0.25">
      <c r="A36" s="10" t="s">
        <v>336</v>
      </c>
      <c r="B36" s="11" t="s">
        <v>151</v>
      </c>
      <c r="C36" s="12">
        <v>1987</v>
      </c>
      <c r="D36" s="13" t="s">
        <v>38</v>
      </c>
      <c r="E36" s="14" t="s">
        <v>39</v>
      </c>
      <c r="F36" s="15">
        <v>2</v>
      </c>
      <c r="G36" s="15">
        <v>2</v>
      </c>
      <c r="H36" s="16">
        <v>1104.9000000000001</v>
      </c>
      <c r="I36" s="16">
        <v>885.4</v>
      </c>
      <c r="J36" s="16">
        <v>0</v>
      </c>
      <c r="K36" s="17">
        <v>38</v>
      </c>
      <c r="L36" s="18" t="s">
        <v>40</v>
      </c>
      <c r="M36" s="19">
        <f t="shared" si="11"/>
        <v>127367.40999999999</v>
      </c>
      <c r="N36" s="19">
        <v>114630.67</v>
      </c>
      <c r="O36" s="19">
        <v>6368.37</v>
      </c>
      <c r="P36" s="19">
        <v>6368.37</v>
      </c>
      <c r="Q36" s="20">
        <v>0</v>
      </c>
      <c r="R36" s="21">
        <f t="shared" si="12"/>
        <v>143.85295911452451</v>
      </c>
      <c r="S36" s="21">
        <v>14500</v>
      </c>
      <c r="T36" s="22">
        <f t="shared" si="13"/>
        <v>4.9999996074349005</v>
      </c>
      <c r="U36" s="22">
        <f t="shared" si="14"/>
        <v>4.9999996074349005</v>
      </c>
      <c r="V36" s="1">
        <f t="shared" si="22"/>
        <v>6368.3705</v>
      </c>
      <c r="W36" s="1">
        <f t="shared" si="23"/>
        <v>6368.3705</v>
      </c>
      <c r="X36" s="41"/>
      <c r="Y36" s="41">
        <f t="shared" si="15"/>
        <v>6368.37</v>
      </c>
      <c r="Z36" s="41" t="str">
        <f t="shared" si="21"/>
        <v/>
      </c>
      <c r="AA36" s="41"/>
      <c r="AB36" s="41"/>
    </row>
    <row r="37" spans="1:30" x14ac:dyDescent="0.25">
      <c r="A37" s="10" t="s">
        <v>35</v>
      </c>
      <c r="B37" s="11" t="s">
        <v>152</v>
      </c>
      <c r="C37" s="12">
        <v>1986</v>
      </c>
      <c r="D37" s="13">
        <v>2017</v>
      </c>
      <c r="E37" s="14" t="s">
        <v>39</v>
      </c>
      <c r="F37" s="15">
        <v>2</v>
      </c>
      <c r="G37" s="15">
        <v>2</v>
      </c>
      <c r="H37" s="16">
        <v>890.4</v>
      </c>
      <c r="I37" s="16">
        <v>747.2</v>
      </c>
      <c r="J37" s="16">
        <v>45.8</v>
      </c>
      <c r="K37" s="17">
        <v>32</v>
      </c>
      <c r="L37" s="18" t="s">
        <v>40</v>
      </c>
      <c r="M37" s="19">
        <f t="shared" si="11"/>
        <v>48759.95</v>
      </c>
      <c r="N37" s="19">
        <v>43883.95</v>
      </c>
      <c r="O37" s="19">
        <v>2438</v>
      </c>
      <c r="P37" s="19">
        <v>2438</v>
      </c>
      <c r="Q37" s="20">
        <v>149.44</v>
      </c>
      <c r="R37" s="21">
        <f t="shared" si="12"/>
        <v>65.256892398286936</v>
      </c>
      <c r="S37" s="21">
        <v>14500</v>
      </c>
      <c r="T37" s="22">
        <f t="shared" si="13"/>
        <v>5.0000051271586621</v>
      </c>
      <c r="U37" s="22">
        <f t="shared" si="14"/>
        <v>5.0000051271586621</v>
      </c>
      <c r="V37" s="1" t="str">
        <f t="shared" si="22"/>
        <v/>
      </c>
      <c r="W37" s="1" t="str">
        <f t="shared" si="23"/>
        <v/>
      </c>
      <c r="X37" s="41"/>
      <c r="Y37" s="41">
        <f t="shared" si="15"/>
        <v>2438</v>
      </c>
      <c r="Z37" s="41" t="str">
        <f t="shared" si="21"/>
        <v/>
      </c>
      <c r="AA37" s="41"/>
      <c r="AB37" s="41"/>
    </row>
    <row r="38" spans="1:30" x14ac:dyDescent="0.25">
      <c r="A38" s="10" t="s">
        <v>36</v>
      </c>
      <c r="B38" s="11" t="s">
        <v>364</v>
      </c>
      <c r="C38" s="12">
        <v>1986</v>
      </c>
      <c r="D38" s="13" t="s">
        <v>38</v>
      </c>
      <c r="E38" s="14" t="s">
        <v>39</v>
      </c>
      <c r="F38" s="15">
        <v>2</v>
      </c>
      <c r="G38" s="15">
        <v>2</v>
      </c>
      <c r="H38" s="16">
        <v>1101.67</v>
      </c>
      <c r="I38" s="16">
        <v>889</v>
      </c>
      <c r="J38" s="16">
        <v>54</v>
      </c>
      <c r="K38" s="17">
        <v>32</v>
      </c>
      <c r="L38" s="18" t="s">
        <v>40</v>
      </c>
      <c r="M38" s="19">
        <f t="shared" si="11"/>
        <v>122859.99999999999</v>
      </c>
      <c r="N38" s="19">
        <v>110573.99999999999</v>
      </c>
      <c r="O38" s="19">
        <v>6143</v>
      </c>
      <c r="P38" s="19">
        <v>6143</v>
      </c>
      <c r="Q38" s="20">
        <v>16391.240000000002</v>
      </c>
      <c r="R38" s="21">
        <f t="shared" si="12"/>
        <v>138.2002249718785</v>
      </c>
      <c r="S38" s="21">
        <v>14500</v>
      </c>
      <c r="T38" s="22">
        <f t="shared" si="13"/>
        <v>5</v>
      </c>
      <c r="U38" s="22">
        <f t="shared" si="14"/>
        <v>5</v>
      </c>
      <c r="V38" s="1" t="str">
        <f t="shared" si="22"/>
        <v/>
      </c>
      <c r="W38" s="1" t="str">
        <f t="shared" si="23"/>
        <v/>
      </c>
      <c r="X38" s="41"/>
      <c r="Y38" s="41">
        <f t="shared" si="15"/>
        <v>6143</v>
      </c>
      <c r="Z38" s="41" t="str">
        <f t="shared" si="21"/>
        <v/>
      </c>
      <c r="AA38" s="41"/>
      <c r="AB38" s="41"/>
      <c r="AC38" s="41"/>
      <c r="AD38" s="41"/>
    </row>
    <row r="39" spans="1:30" x14ac:dyDescent="0.25">
      <c r="A39" s="10" t="s">
        <v>337</v>
      </c>
      <c r="B39" s="11" t="s">
        <v>154</v>
      </c>
      <c r="C39" s="12">
        <v>1990</v>
      </c>
      <c r="D39" s="13" t="s">
        <v>38</v>
      </c>
      <c r="E39" s="14" t="s">
        <v>39</v>
      </c>
      <c r="F39" s="15">
        <v>2</v>
      </c>
      <c r="G39" s="15">
        <v>2</v>
      </c>
      <c r="H39" s="16">
        <v>1478.34</v>
      </c>
      <c r="I39" s="16">
        <v>1239.8</v>
      </c>
      <c r="J39" s="16">
        <v>240.3</v>
      </c>
      <c r="K39" s="17">
        <v>53</v>
      </c>
      <c r="L39" s="18" t="s">
        <v>40</v>
      </c>
      <c r="M39" s="19">
        <f t="shared" si="11"/>
        <v>93966.360000000015</v>
      </c>
      <c r="N39" s="19">
        <v>84569.72</v>
      </c>
      <c r="O39" s="19">
        <v>4698.32</v>
      </c>
      <c r="P39" s="19">
        <v>4698.32</v>
      </c>
      <c r="Q39" s="20">
        <v>910.64</v>
      </c>
      <c r="R39" s="21">
        <f t="shared" si="12"/>
        <v>75.79154702371352</v>
      </c>
      <c r="S39" s="21">
        <v>14500</v>
      </c>
      <c r="T39" s="22">
        <f t="shared" si="13"/>
        <v>5.0000021284212766</v>
      </c>
      <c r="U39" s="22">
        <f t="shared" si="14"/>
        <v>5.0000021284212766</v>
      </c>
      <c r="V39" s="1" t="str">
        <f t="shared" si="22"/>
        <v/>
      </c>
      <c r="W39" s="1" t="str">
        <f t="shared" si="23"/>
        <v/>
      </c>
      <c r="X39" s="41"/>
      <c r="Y39" s="41">
        <f t="shared" si="15"/>
        <v>4698.32</v>
      </c>
      <c r="Z39" s="41" t="str">
        <f t="shared" si="21"/>
        <v/>
      </c>
      <c r="AA39" s="41"/>
      <c r="AB39" s="41"/>
    </row>
    <row r="40" spans="1:30" x14ac:dyDescent="0.25">
      <c r="A40" s="23"/>
      <c r="B40" s="105" t="s">
        <v>30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7"/>
      <c r="M40" s="19">
        <f>N40</f>
        <v>717.09000000008382</v>
      </c>
      <c r="N40" s="19">
        <f>N41-SUM(N30:N39)</f>
        <v>717.09000000008382</v>
      </c>
      <c r="O40" s="19"/>
      <c r="P40" s="19"/>
      <c r="Q40" s="20"/>
      <c r="R40" s="21"/>
      <c r="S40" s="21"/>
      <c r="T40" s="22"/>
      <c r="U40" s="22"/>
    </row>
    <row r="41" spans="1:30" x14ac:dyDescent="0.25">
      <c r="A41" s="23"/>
      <c r="B41" s="105" t="s">
        <v>37</v>
      </c>
      <c r="C41" s="106"/>
      <c r="D41" s="106"/>
      <c r="E41" s="106"/>
      <c r="F41" s="106"/>
      <c r="G41" s="107"/>
      <c r="H41" s="19">
        <f>SUM(H30:H39)</f>
        <v>10541.41</v>
      </c>
      <c r="I41" s="19">
        <f t="shared" ref="I41:J41" si="24">SUM(I30:I39)</f>
        <v>8815.6799999999985</v>
      </c>
      <c r="J41" s="19">
        <f t="shared" si="24"/>
        <v>835.04</v>
      </c>
      <c r="K41" s="24">
        <f>SUM(K30:K39)</f>
        <v>351</v>
      </c>
      <c r="L41" s="5" t="s">
        <v>32</v>
      </c>
      <c r="M41" s="19">
        <f>SUM(M30:M40)</f>
        <v>1345475.8800000001</v>
      </c>
      <c r="N41" s="19">
        <v>1211000</v>
      </c>
      <c r="O41" s="19">
        <f>SUM(O30:O39)</f>
        <v>67237.94</v>
      </c>
      <c r="P41" s="19">
        <f t="shared" ref="P41:Q41" si="25">SUM(P30:P39)</f>
        <v>67237.94</v>
      </c>
      <c r="Q41" s="19">
        <f t="shared" si="25"/>
        <v>40823.51</v>
      </c>
      <c r="R41" s="5" t="s">
        <v>32</v>
      </c>
      <c r="S41" s="5" t="s">
        <v>32</v>
      </c>
      <c r="T41" s="22"/>
      <c r="U41" s="22"/>
      <c r="X41" s="41"/>
      <c r="Y41" s="41"/>
      <c r="Z41" s="41"/>
      <c r="AA41" s="41"/>
      <c r="AB41" s="41"/>
    </row>
    <row r="42" spans="1:30" s="9" customFormat="1" x14ac:dyDescent="0.2">
      <c r="A42" s="125" t="s">
        <v>66</v>
      </c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7"/>
      <c r="T42" s="22"/>
      <c r="U42" s="22"/>
    </row>
    <row r="43" spans="1:30" x14ac:dyDescent="0.25">
      <c r="A43" s="10" t="s">
        <v>318</v>
      </c>
      <c r="B43" s="11" t="s">
        <v>420</v>
      </c>
      <c r="C43" s="12">
        <v>1986</v>
      </c>
      <c r="D43" s="13" t="s">
        <v>38</v>
      </c>
      <c r="E43" s="14" t="s">
        <v>340</v>
      </c>
      <c r="F43" s="15">
        <v>2</v>
      </c>
      <c r="G43" s="15">
        <v>0</v>
      </c>
      <c r="H43" s="16">
        <v>337.7</v>
      </c>
      <c r="I43" s="16">
        <v>337.7</v>
      </c>
      <c r="J43" s="16">
        <v>143.4</v>
      </c>
      <c r="K43" s="17">
        <v>18</v>
      </c>
      <c r="L43" s="18" t="s">
        <v>40</v>
      </c>
      <c r="M43" s="19">
        <f t="shared" ref="M43:M57" si="26">SUM(N43:P43)</f>
        <v>400306.89999999997</v>
      </c>
      <c r="N43" s="19">
        <v>360276.2</v>
      </c>
      <c r="O43" s="19">
        <v>20015.349999999999</v>
      </c>
      <c r="P43" s="19">
        <v>20015.349999999999</v>
      </c>
      <c r="Q43" s="19">
        <v>8499.26</v>
      </c>
      <c r="R43" s="21">
        <f t="shared" ref="R43:R57" si="27">M43/I43</f>
        <v>1185.3920639620965</v>
      </c>
      <c r="S43" s="21">
        <v>16500</v>
      </c>
      <c r="T43" s="22">
        <f t="shared" ref="T43" si="28">O43/M43*100</f>
        <v>5.0000012490416728</v>
      </c>
      <c r="U43" s="22">
        <f t="shared" ref="U43" si="29">P43/M43*100</f>
        <v>5.0000012490416728</v>
      </c>
      <c r="V43" s="1" t="str">
        <f t="shared" ref="V43" si="30">IF(T43&lt;5,M43*0.05,"")</f>
        <v/>
      </c>
      <c r="W43" s="1" t="str">
        <f t="shared" ref="W43" si="31">IF(U43&lt;5,M43*0.05,"")</f>
        <v/>
      </c>
      <c r="Y43" s="41">
        <f t="shared" ref="Y43" si="32">ROUND(M43*0.05,2)</f>
        <v>20015.349999999999</v>
      </c>
      <c r="Z43" s="41" t="str">
        <f t="shared" ref="Z43:Z57" si="33">IF(Y43&gt;O43,"!!","")</f>
        <v/>
      </c>
      <c r="AA43" s="41" t="str">
        <f t="shared" ref="AA43:AA57" si="34">IF(Y43&gt;P43,"!!","")</f>
        <v/>
      </c>
    </row>
    <row r="44" spans="1:30" x14ac:dyDescent="0.25">
      <c r="A44" s="10" t="s">
        <v>319</v>
      </c>
      <c r="B44" s="11" t="s">
        <v>421</v>
      </c>
      <c r="C44" s="12">
        <v>1998</v>
      </c>
      <c r="D44" s="13" t="s">
        <v>38</v>
      </c>
      <c r="E44" s="14" t="s">
        <v>39</v>
      </c>
      <c r="F44" s="15">
        <v>1</v>
      </c>
      <c r="G44" s="15">
        <v>2</v>
      </c>
      <c r="H44" s="16">
        <v>213</v>
      </c>
      <c r="I44" s="16">
        <v>213</v>
      </c>
      <c r="J44" s="16">
        <v>108</v>
      </c>
      <c r="K44" s="17">
        <v>6</v>
      </c>
      <c r="L44" s="18" t="s">
        <v>40</v>
      </c>
      <c r="M44" s="19">
        <f t="shared" si="26"/>
        <v>120954.99</v>
      </c>
      <c r="N44" s="19">
        <v>108859.49</v>
      </c>
      <c r="O44" s="19">
        <v>6047.75</v>
      </c>
      <c r="P44" s="19">
        <v>6047.75</v>
      </c>
      <c r="Q44" s="19">
        <v>3066.46</v>
      </c>
      <c r="R44" s="21">
        <f t="shared" si="27"/>
        <v>567.8638028169014</v>
      </c>
      <c r="S44" s="21">
        <v>16500</v>
      </c>
      <c r="T44" s="22">
        <f t="shared" ref="T44:T57" si="35">O44/M44*100</f>
        <v>5.0000004133769096</v>
      </c>
      <c r="U44" s="22">
        <f t="shared" ref="U44:U57" si="36">P44/M44*100</f>
        <v>5.0000004133769096</v>
      </c>
      <c r="V44" s="1" t="str">
        <f t="shared" ref="V44:V57" si="37">IF(T44&lt;5,M44*0.05,"")</f>
        <v/>
      </c>
      <c r="W44" s="1" t="str">
        <f t="shared" ref="W44:W57" si="38">IF(U44&lt;5,M44*0.05,"")</f>
        <v/>
      </c>
      <c r="Y44" s="41">
        <f t="shared" ref="Y44:Y57" si="39">ROUND(M44*0.05,2)</f>
        <v>6047.75</v>
      </c>
      <c r="Z44" s="41" t="str">
        <f t="shared" si="33"/>
        <v/>
      </c>
      <c r="AA44" s="41" t="str">
        <f t="shared" si="34"/>
        <v/>
      </c>
    </row>
    <row r="45" spans="1:30" x14ac:dyDescent="0.25">
      <c r="A45" s="10" t="s">
        <v>320</v>
      </c>
      <c r="B45" s="11" t="s">
        <v>422</v>
      </c>
      <c r="C45" s="12">
        <v>1997</v>
      </c>
      <c r="D45" s="13" t="s">
        <v>38</v>
      </c>
      <c r="E45" s="14" t="s">
        <v>39</v>
      </c>
      <c r="F45" s="15">
        <v>1</v>
      </c>
      <c r="G45" s="15">
        <v>0</v>
      </c>
      <c r="H45" s="16">
        <v>165.9</v>
      </c>
      <c r="I45" s="16">
        <v>165.9</v>
      </c>
      <c r="J45" s="16">
        <v>0</v>
      </c>
      <c r="K45" s="17">
        <v>2</v>
      </c>
      <c r="L45" s="18" t="s">
        <v>40</v>
      </c>
      <c r="M45" s="19">
        <f t="shared" si="26"/>
        <v>270233.33</v>
      </c>
      <c r="N45" s="19">
        <v>243209.99</v>
      </c>
      <c r="O45" s="19">
        <v>13511.67</v>
      </c>
      <c r="P45" s="19">
        <v>13511.67</v>
      </c>
      <c r="Q45" s="19">
        <v>0</v>
      </c>
      <c r="R45" s="21">
        <f t="shared" si="27"/>
        <v>1628.892887281495</v>
      </c>
      <c r="S45" s="21">
        <v>16500</v>
      </c>
      <c r="T45" s="22">
        <f t="shared" si="35"/>
        <v>5.0000012951770234</v>
      </c>
      <c r="U45" s="22">
        <f t="shared" si="36"/>
        <v>5.0000012951770234</v>
      </c>
      <c r="V45" s="1" t="str">
        <f t="shared" si="37"/>
        <v/>
      </c>
      <c r="W45" s="1" t="str">
        <f t="shared" si="38"/>
        <v/>
      </c>
      <c r="Y45" s="41">
        <f t="shared" si="39"/>
        <v>13511.67</v>
      </c>
      <c r="Z45" s="41" t="str">
        <f t="shared" si="33"/>
        <v/>
      </c>
      <c r="AA45" s="41" t="str">
        <f t="shared" si="34"/>
        <v/>
      </c>
    </row>
    <row r="46" spans="1:30" x14ac:dyDescent="0.25">
      <c r="A46" s="10" t="s">
        <v>321</v>
      </c>
      <c r="B46" s="11" t="s">
        <v>423</v>
      </c>
      <c r="C46" s="12">
        <v>1994</v>
      </c>
      <c r="D46" s="13" t="s">
        <v>38</v>
      </c>
      <c r="E46" s="14" t="s">
        <v>39</v>
      </c>
      <c r="F46" s="15">
        <v>1</v>
      </c>
      <c r="G46" s="15">
        <v>0</v>
      </c>
      <c r="H46" s="16">
        <v>162.30000000000001</v>
      </c>
      <c r="I46" s="16">
        <v>162.30000000000001</v>
      </c>
      <c r="J46" s="16">
        <v>0</v>
      </c>
      <c r="K46" s="17">
        <v>9</v>
      </c>
      <c r="L46" s="18" t="s">
        <v>40</v>
      </c>
      <c r="M46" s="19">
        <f t="shared" si="26"/>
        <v>262678.40000000002</v>
      </c>
      <c r="N46" s="19">
        <v>236410.56</v>
      </c>
      <c r="O46" s="19">
        <v>13133.92</v>
      </c>
      <c r="P46" s="19">
        <v>13133.92</v>
      </c>
      <c r="Q46" s="19">
        <v>0</v>
      </c>
      <c r="R46" s="21">
        <f t="shared" si="27"/>
        <v>1618.4744300677758</v>
      </c>
      <c r="S46" s="21">
        <v>16500</v>
      </c>
      <c r="T46" s="22">
        <f t="shared" si="35"/>
        <v>5</v>
      </c>
      <c r="U46" s="22">
        <f t="shared" si="36"/>
        <v>5</v>
      </c>
      <c r="V46" s="1" t="str">
        <f t="shared" si="37"/>
        <v/>
      </c>
      <c r="W46" s="1" t="str">
        <f t="shared" si="38"/>
        <v/>
      </c>
      <c r="Y46" s="41">
        <f t="shared" si="39"/>
        <v>13133.92</v>
      </c>
      <c r="Z46" s="41" t="str">
        <f t="shared" si="33"/>
        <v/>
      </c>
      <c r="AA46" s="41" t="str">
        <f t="shared" si="34"/>
        <v/>
      </c>
    </row>
    <row r="47" spans="1:30" x14ac:dyDescent="0.25">
      <c r="A47" s="10" t="s">
        <v>322</v>
      </c>
      <c r="B47" s="11" t="s">
        <v>424</v>
      </c>
      <c r="C47" s="12">
        <v>1979</v>
      </c>
      <c r="D47" s="13" t="s">
        <v>38</v>
      </c>
      <c r="E47" s="14" t="s">
        <v>39</v>
      </c>
      <c r="F47" s="15">
        <v>1</v>
      </c>
      <c r="G47" s="15">
        <v>0</v>
      </c>
      <c r="H47" s="16">
        <v>162.1</v>
      </c>
      <c r="I47" s="16">
        <v>162.1</v>
      </c>
      <c r="J47" s="16">
        <v>67.7</v>
      </c>
      <c r="K47" s="17">
        <v>5</v>
      </c>
      <c r="L47" s="18" t="s">
        <v>40</v>
      </c>
      <c r="M47" s="19">
        <f t="shared" si="26"/>
        <v>286257.42</v>
      </c>
      <c r="N47" s="19">
        <v>257631.68</v>
      </c>
      <c r="O47" s="19">
        <v>14312.87</v>
      </c>
      <c r="P47" s="19">
        <v>14312.87</v>
      </c>
      <c r="Q47" s="19">
        <v>5977.68</v>
      </c>
      <c r="R47" s="21">
        <f t="shared" si="27"/>
        <v>1765.931030228254</v>
      </c>
      <c r="S47" s="21">
        <v>16500</v>
      </c>
      <c r="T47" s="22">
        <f t="shared" si="35"/>
        <v>4.999999650664078</v>
      </c>
      <c r="U47" s="22">
        <f t="shared" si="36"/>
        <v>4.999999650664078</v>
      </c>
      <c r="V47" s="1">
        <f t="shared" si="37"/>
        <v>14312.870999999999</v>
      </c>
      <c r="W47" s="1">
        <f t="shared" si="38"/>
        <v>14312.870999999999</v>
      </c>
      <c r="Y47" s="41">
        <f t="shared" si="39"/>
        <v>14312.87</v>
      </c>
      <c r="Z47" s="41" t="str">
        <f t="shared" si="33"/>
        <v/>
      </c>
      <c r="AA47" s="41" t="str">
        <f t="shared" si="34"/>
        <v/>
      </c>
    </row>
    <row r="48" spans="1:30" x14ac:dyDescent="0.25">
      <c r="A48" s="10" t="s">
        <v>323</v>
      </c>
      <c r="B48" s="11" t="s">
        <v>425</v>
      </c>
      <c r="C48" s="12">
        <v>1991</v>
      </c>
      <c r="D48" s="13" t="s">
        <v>38</v>
      </c>
      <c r="E48" s="14" t="s">
        <v>39</v>
      </c>
      <c r="F48" s="15">
        <v>1</v>
      </c>
      <c r="G48" s="15">
        <v>0</v>
      </c>
      <c r="H48" s="16">
        <v>160.80000000000001</v>
      </c>
      <c r="I48" s="16">
        <v>160.80000000000001</v>
      </c>
      <c r="J48" s="16">
        <v>0</v>
      </c>
      <c r="K48" s="17">
        <v>2</v>
      </c>
      <c r="L48" s="18" t="s">
        <v>40</v>
      </c>
      <c r="M48" s="19">
        <f t="shared" si="26"/>
        <v>261716.83</v>
      </c>
      <c r="N48" s="19">
        <v>235545.15</v>
      </c>
      <c r="O48" s="19">
        <v>13085.84</v>
      </c>
      <c r="P48" s="19">
        <v>13085.84</v>
      </c>
      <c r="Q48" s="19">
        <v>0</v>
      </c>
      <c r="R48" s="21">
        <f t="shared" si="27"/>
        <v>1627.5922263681591</v>
      </c>
      <c r="S48" s="21">
        <v>16500</v>
      </c>
      <c r="T48" s="22">
        <f t="shared" si="35"/>
        <v>4.9999994268614669</v>
      </c>
      <c r="U48" s="22">
        <f t="shared" si="36"/>
        <v>4.9999994268614669</v>
      </c>
      <c r="V48" s="1">
        <f t="shared" si="37"/>
        <v>13085.8415</v>
      </c>
      <c r="W48" s="1">
        <f t="shared" si="38"/>
        <v>13085.8415</v>
      </c>
      <c r="Y48" s="41">
        <f t="shared" si="39"/>
        <v>13085.84</v>
      </c>
      <c r="Z48" s="41" t="str">
        <f t="shared" si="33"/>
        <v/>
      </c>
      <c r="AA48" s="41" t="str">
        <f t="shared" si="34"/>
        <v/>
      </c>
    </row>
    <row r="49" spans="1:27" x14ac:dyDescent="0.25">
      <c r="A49" s="10" t="s">
        <v>324</v>
      </c>
      <c r="B49" s="11" t="s">
        <v>426</v>
      </c>
      <c r="C49" s="12">
        <v>1996</v>
      </c>
      <c r="D49" s="13" t="s">
        <v>38</v>
      </c>
      <c r="E49" s="14" t="s">
        <v>39</v>
      </c>
      <c r="F49" s="15">
        <v>1</v>
      </c>
      <c r="G49" s="15">
        <v>0</v>
      </c>
      <c r="H49" s="16">
        <v>236.2</v>
      </c>
      <c r="I49" s="16">
        <v>236.2</v>
      </c>
      <c r="J49" s="16">
        <v>0</v>
      </c>
      <c r="K49" s="17">
        <v>6</v>
      </c>
      <c r="L49" s="18" t="s">
        <v>40</v>
      </c>
      <c r="M49" s="19">
        <f t="shared" si="26"/>
        <v>124354.81000000001</v>
      </c>
      <c r="N49" s="19">
        <v>111919.33</v>
      </c>
      <c r="O49" s="19">
        <v>6217.74</v>
      </c>
      <c r="P49" s="19">
        <v>6217.74</v>
      </c>
      <c r="Q49" s="19">
        <v>0</v>
      </c>
      <c r="R49" s="21">
        <f t="shared" si="27"/>
        <v>526.48099068585952</v>
      </c>
      <c r="S49" s="21">
        <v>16500</v>
      </c>
      <c r="T49" s="22">
        <f t="shared" si="35"/>
        <v>4.9999995979246794</v>
      </c>
      <c r="U49" s="22">
        <f t="shared" si="36"/>
        <v>4.9999995979246794</v>
      </c>
      <c r="V49" s="1">
        <f t="shared" si="37"/>
        <v>6217.7405000000008</v>
      </c>
      <c r="W49" s="1">
        <f t="shared" si="38"/>
        <v>6217.7405000000008</v>
      </c>
      <c r="Y49" s="41">
        <f t="shared" si="39"/>
        <v>6217.74</v>
      </c>
      <c r="Z49" s="41" t="str">
        <f t="shared" si="33"/>
        <v/>
      </c>
      <c r="AA49" s="41" t="str">
        <f t="shared" si="34"/>
        <v/>
      </c>
    </row>
    <row r="50" spans="1:27" x14ac:dyDescent="0.25">
      <c r="A50" s="10" t="s">
        <v>325</v>
      </c>
      <c r="B50" s="11" t="s">
        <v>427</v>
      </c>
      <c r="C50" s="12">
        <v>1980</v>
      </c>
      <c r="D50" s="13" t="s">
        <v>38</v>
      </c>
      <c r="E50" s="14" t="s">
        <v>39</v>
      </c>
      <c r="F50" s="15">
        <v>1</v>
      </c>
      <c r="G50" s="15">
        <v>0</v>
      </c>
      <c r="H50" s="16">
        <v>182.3</v>
      </c>
      <c r="I50" s="16">
        <v>182.3</v>
      </c>
      <c r="J50" s="16">
        <v>0</v>
      </c>
      <c r="K50" s="17">
        <v>7</v>
      </c>
      <c r="L50" s="18" t="s">
        <v>40</v>
      </c>
      <c r="M50" s="19">
        <f t="shared" si="26"/>
        <v>273392.8</v>
      </c>
      <c r="N50" s="19">
        <v>246053.52</v>
      </c>
      <c r="O50" s="19">
        <v>13669.64</v>
      </c>
      <c r="P50" s="19">
        <v>13669.64</v>
      </c>
      <c r="Q50" s="19">
        <v>0</v>
      </c>
      <c r="R50" s="21">
        <f t="shared" si="27"/>
        <v>1499.6862314865605</v>
      </c>
      <c r="S50" s="21">
        <v>16500</v>
      </c>
      <c r="T50" s="22">
        <f t="shared" si="35"/>
        <v>5</v>
      </c>
      <c r="U50" s="22">
        <f t="shared" si="36"/>
        <v>5</v>
      </c>
      <c r="V50" s="1" t="str">
        <f t="shared" si="37"/>
        <v/>
      </c>
      <c r="W50" s="1" t="str">
        <f t="shared" si="38"/>
        <v/>
      </c>
      <c r="Y50" s="41">
        <f t="shared" si="39"/>
        <v>13669.64</v>
      </c>
      <c r="Z50" s="41" t="str">
        <f t="shared" si="33"/>
        <v/>
      </c>
      <c r="AA50" s="41" t="str">
        <f t="shared" si="34"/>
        <v/>
      </c>
    </row>
    <row r="51" spans="1:27" x14ac:dyDescent="0.25">
      <c r="A51" s="10" t="s">
        <v>326</v>
      </c>
      <c r="B51" s="11" t="s">
        <v>428</v>
      </c>
      <c r="C51" s="12">
        <v>2003</v>
      </c>
      <c r="D51" s="13" t="s">
        <v>38</v>
      </c>
      <c r="E51" s="14" t="s">
        <v>340</v>
      </c>
      <c r="F51" s="15">
        <v>1</v>
      </c>
      <c r="G51" s="15">
        <v>0</v>
      </c>
      <c r="H51" s="16">
        <v>69.5</v>
      </c>
      <c r="I51" s="16">
        <v>69.5</v>
      </c>
      <c r="J51" s="16">
        <v>29.5</v>
      </c>
      <c r="K51" s="17">
        <v>6</v>
      </c>
      <c r="L51" s="18" t="s">
        <v>40</v>
      </c>
      <c r="M51" s="19">
        <f t="shared" si="26"/>
        <v>194678.06</v>
      </c>
      <c r="N51" s="19">
        <v>175210.25</v>
      </c>
      <c r="O51" s="19">
        <v>9733.91</v>
      </c>
      <c r="P51" s="19">
        <v>9733.9</v>
      </c>
      <c r="Q51" s="19">
        <v>4131.66</v>
      </c>
      <c r="R51" s="21">
        <f t="shared" si="27"/>
        <v>2801.1231654676258</v>
      </c>
      <c r="S51" s="21">
        <v>16500</v>
      </c>
      <c r="T51" s="22">
        <f t="shared" si="35"/>
        <v>5.0000035956799653</v>
      </c>
      <c r="U51" s="22">
        <f t="shared" si="36"/>
        <v>4.999998458994301</v>
      </c>
      <c r="V51" s="1" t="str">
        <f t="shared" si="37"/>
        <v/>
      </c>
      <c r="W51" s="1">
        <f t="shared" si="38"/>
        <v>9733.9030000000002</v>
      </c>
      <c r="Y51" s="41">
        <f t="shared" si="39"/>
        <v>9733.9</v>
      </c>
      <c r="Z51" s="41" t="str">
        <f t="shared" si="33"/>
        <v/>
      </c>
      <c r="AA51" s="41" t="str">
        <f t="shared" si="34"/>
        <v/>
      </c>
    </row>
    <row r="52" spans="1:27" x14ac:dyDescent="0.25">
      <c r="A52" s="10" t="s">
        <v>327</v>
      </c>
      <c r="B52" s="11" t="s">
        <v>429</v>
      </c>
      <c r="C52" s="12">
        <v>2003</v>
      </c>
      <c r="D52" s="13" t="s">
        <v>38</v>
      </c>
      <c r="E52" s="14" t="s">
        <v>340</v>
      </c>
      <c r="F52" s="15">
        <v>1</v>
      </c>
      <c r="G52" s="15">
        <v>0</v>
      </c>
      <c r="H52" s="16">
        <v>69.5</v>
      </c>
      <c r="I52" s="16">
        <v>69.5</v>
      </c>
      <c r="J52" s="16">
        <v>29.5</v>
      </c>
      <c r="K52" s="17">
        <v>10</v>
      </c>
      <c r="L52" s="18" t="s">
        <v>40</v>
      </c>
      <c r="M52" s="19">
        <f t="shared" si="26"/>
        <v>194678.06</v>
      </c>
      <c r="N52" s="19">
        <v>175210.25</v>
      </c>
      <c r="O52" s="19">
        <v>9733.91</v>
      </c>
      <c r="P52" s="19">
        <v>9733.9</v>
      </c>
      <c r="Q52" s="19">
        <v>4131.66</v>
      </c>
      <c r="R52" s="21">
        <f t="shared" si="27"/>
        <v>2801.1231654676258</v>
      </c>
      <c r="S52" s="21">
        <v>16500</v>
      </c>
      <c r="T52" s="22">
        <f t="shared" si="35"/>
        <v>5.0000035956799653</v>
      </c>
      <c r="U52" s="22">
        <f t="shared" si="36"/>
        <v>4.999998458994301</v>
      </c>
      <c r="V52" s="1" t="str">
        <f t="shared" si="37"/>
        <v/>
      </c>
      <c r="W52" s="1">
        <f t="shared" si="38"/>
        <v>9733.9030000000002</v>
      </c>
      <c r="Y52" s="41">
        <f t="shared" si="39"/>
        <v>9733.9</v>
      </c>
      <c r="Z52" s="41" t="str">
        <f t="shared" si="33"/>
        <v/>
      </c>
      <c r="AA52" s="41" t="str">
        <f t="shared" si="34"/>
        <v/>
      </c>
    </row>
    <row r="53" spans="1:27" x14ac:dyDescent="0.25">
      <c r="A53" s="10" t="s">
        <v>328</v>
      </c>
      <c r="B53" s="11" t="s">
        <v>430</v>
      </c>
      <c r="C53" s="12">
        <v>2013</v>
      </c>
      <c r="D53" s="13" t="s">
        <v>38</v>
      </c>
      <c r="E53" s="14" t="s">
        <v>39</v>
      </c>
      <c r="F53" s="15">
        <v>1</v>
      </c>
      <c r="G53" s="15">
        <v>0</v>
      </c>
      <c r="H53" s="16">
        <v>157.30000000000001</v>
      </c>
      <c r="I53" s="16">
        <v>157.30000000000001</v>
      </c>
      <c r="J53" s="16">
        <v>0</v>
      </c>
      <c r="K53" s="17">
        <v>10</v>
      </c>
      <c r="L53" s="18" t="s">
        <v>40</v>
      </c>
      <c r="M53" s="19">
        <f t="shared" si="26"/>
        <v>230850.77000000002</v>
      </c>
      <c r="N53" s="19">
        <v>207765.69</v>
      </c>
      <c r="O53" s="19">
        <v>11542.54</v>
      </c>
      <c r="P53" s="19">
        <v>11542.54</v>
      </c>
      <c r="Q53" s="19">
        <v>0</v>
      </c>
      <c r="R53" s="21">
        <f t="shared" si="27"/>
        <v>1467.5827717736809</v>
      </c>
      <c r="S53" s="21">
        <v>16500</v>
      </c>
      <c r="T53" s="22">
        <f t="shared" si="35"/>
        <v>5.0000006497704117</v>
      </c>
      <c r="U53" s="22">
        <f t="shared" si="36"/>
        <v>5.0000006497704117</v>
      </c>
      <c r="V53" s="1" t="str">
        <f t="shared" si="37"/>
        <v/>
      </c>
      <c r="W53" s="1" t="str">
        <f t="shared" si="38"/>
        <v/>
      </c>
      <c r="Y53" s="41">
        <f t="shared" si="39"/>
        <v>11542.54</v>
      </c>
      <c r="Z53" s="41" t="str">
        <f t="shared" si="33"/>
        <v/>
      </c>
      <c r="AA53" s="41" t="str">
        <f t="shared" si="34"/>
        <v/>
      </c>
    </row>
    <row r="54" spans="1:27" x14ac:dyDescent="0.25">
      <c r="A54" s="10" t="s">
        <v>329</v>
      </c>
      <c r="B54" s="11" t="s">
        <v>431</v>
      </c>
      <c r="C54" s="12">
        <v>2012</v>
      </c>
      <c r="D54" s="13" t="s">
        <v>38</v>
      </c>
      <c r="E54" s="14" t="s">
        <v>39</v>
      </c>
      <c r="F54" s="15">
        <v>1</v>
      </c>
      <c r="G54" s="15">
        <v>0</v>
      </c>
      <c r="H54" s="16">
        <v>161.80000000000001</v>
      </c>
      <c r="I54" s="16">
        <v>161.80000000000001</v>
      </c>
      <c r="J54" s="16">
        <v>0</v>
      </c>
      <c r="K54" s="17">
        <v>4</v>
      </c>
      <c r="L54" s="18" t="s">
        <v>40</v>
      </c>
      <c r="M54" s="19">
        <f t="shared" si="26"/>
        <v>230554.06</v>
      </c>
      <c r="N54" s="19">
        <v>207498.65</v>
      </c>
      <c r="O54" s="19">
        <v>11527.71</v>
      </c>
      <c r="P54" s="19">
        <v>11527.7</v>
      </c>
      <c r="Q54" s="19">
        <v>0</v>
      </c>
      <c r="R54" s="21">
        <f t="shared" si="27"/>
        <v>1424.93238566131</v>
      </c>
      <c r="S54" s="21">
        <v>16500</v>
      </c>
      <c r="T54" s="22">
        <f t="shared" si="35"/>
        <v>5.0000030361642729</v>
      </c>
      <c r="U54" s="22">
        <f t="shared" si="36"/>
        <v>4.9999986987867402</v>
      </c>
      <c r="V54" s="1" t="str">
        <f t="shared" si="37"/>
        <v/>
      </c>
      <c r="W54" s="1">
        <f t="shared" si="38"/>
        <v>11527.703000000001</v>
      </c>
      <c r="Y54" s="41">
        <f t="shared" si="39"/>
        <v>11527.7</v>
      </c>
      <c r="Z54" s="41" t="str">
        <f t="shared" si="33"/>
        <v/>
      </c>
      <c r="AA54" s="41" t="str">
        <f t="shared" si="34"/>
        <v/>
      </c>
    </row>
    <row r="55" spans="1:27" x14ac:dyDescent="0.25">
      <c r="A55" s="10" t="s">
        <v>330</v>
      </c>
      <c r="B55" s="11" t="s">
        <v>432</v>
      </c>
      <c r="C55" s="12">
        <v>2012</v>
      </c>
      <c r="D55" s="13" t="s">
        <v>38</v>
      </c>
      <c r="E55" s="14" t="s">
        <v>39</v>
      </c>
      <c r="F55" s="15">
        <v>1</v>
      </c>
      <c r="G55" s="15">
        <v>0</v>
      </c>
      <c r="H55" s="16">
        <v>161.19999999999999</v>
      </c>
      <c r="I55" s="16">
        <v>161.19999999999999</v>
      </c>
      <c r="J55" s="16">
        <v>0</v>
      </c>
      <c r="K55" s="17">
        <v>10</v>
      </c>
      <c r="L55" s="18" t="s">
        <v>40</v>
      </c>
      <c r="M55" s="19">
        <f t="shared" si="26"/>
        <v>230455.08</v>
      </c>
      <c r="N55" s="19">
        <v>207409.58</v>
      </c>
      <c r="O55" s="19">
        <v>11522.75</v>
      </c>
      <c r="P55" s="19">
        <v>11522.75</v>
      </c>
      <c r="Q55" s="19">
        <v>0</v>
      </c>
      <c r="R55" s="21">
        <f t="shared" si="27"/>
        <v>1429.6220843672456</v>
      </c>
      <c r="S55" s="21">
        <v>16500</v>
      </c>
      <c r="T55" s="22">
        <f t="shared" si="35"/>
        <v>4.9999982643038283</v>
      </c>
      <c r="U55" s="22">
        <f t="shared" si="36"/>
        <v>4.9999982643038283</v>
      </c>
      <c r="V55" s="1">
        <f t="shared" si="37"/>
        <v>11522.754000000001</v>
      </c>
      <c r="W55" s="1">
        <f t="shared" si="38"/>
        <v>11522.754000000001</v>
      </c>
      <c r="Y55" s="41">
        <f t="shared" si="39"/>
        <v>11522.75</v>
      </c>
      <c r="Z55" s="41" t="str">
        <f t="shared" si="33"/>
        <v/>
      </c>
      <c r="AA55" s="41" t="str">
        <f t="shared" si="34"/>
        <v/>
      </c>
    </row>
    <row r="56" spans="1:27" x14ac:dyDescent="0.25">
      <c r="A56" s="10" t="s">
        <v>70</v>
      </c>
      <c r="B56" s="11" t="s">
        <v>433</v>
      </c>
      <c r="C56" s="12">
        <v>1986</v>
      </c>
      <c r="D56" s="13" t="s">
        <v>38</v>
      </c>
      <c r="E56" s="14" t="s">
        <v>39</v>
      </c>
      <c r="F56" s="15">
        <v>1</v>
      </c>
      <c r="G56" s="15">
        <v>0</v>
      </c>
      <c r="H56" s="16">
        <v>153.69999999999999</v>
      </c>
      <c r="I56" s="16">
        <v>153.69999999999999</v>
      </c>
      <c r="J56" s="16">
        <v>0</v>
      </c>
      <c r="K56" s="17">
        <v>8</v>
      </c>
      <c r="L56" s="18" t="s">
        <v>40</v>
      </c>
      <c r="M56" s="19">
        <f t="shared" si="26"/>
        <v>259854.09</v>
      </c>
      <c r="N56" s="19">
        <v>233868.68</v>
      </c>
      <c r="O56" s="19">
        <v>12992.71</v>
      </c>
      <c r="P56" s="19">
        <v>12992.7</v>
      </c>
      <c r="Q56" s="19">
        <v>0</v>
      </c>
      <c r="R56" s="21">
        <f t="shared" si="27"/>
        <v>1690.6577098243333</v>
      </c>
      <c r="S56" s="21">
        <v>16500</v>
      </c>
      <c r="T56" s="22">
        <f t="shared" si="35"/>
        <v>5.0000021165724187</v>
      </c>
      <c r="U56" s="22">
        <f t="shared" si="36"/>
        <v>4.9999982682589295</v>
      </c>
      <c r="V56" s="1" t="str">
        <f t="shared" si="37"/>
        <v/>
      </c>
      <c r="W56" s="1">
        <f t="shared" si="38"/>
        <v>12992.7045</v>
      </c>
      <c r="Y56" s="41">
        <f t="shared" si="39"/>
        <v>12992.7</v>
      </c>
      <c r="Z56" s="41" t="str">
        <f t="shared" si="33"/>
        <v/>
      </c>
      <c r="AA56" s="41" t="str">
        <f t="shared" si="34"/>
        <v/>
      </c>
    </row>
    <row r="57" spans="1:27" x14ac:dyDescent="0.25">
      <c r="A57" s="10" t="s">
        <v>71</v>
      </c>
      <c r="B57" s="11" t="s">
        <v>434</v>
      </c>
      <c r="C57" s="12">
        <v>2013</v>
      </c>
      <c r="D57" s="13" t="s">
        <v>38</v>
      </c>
      <c r="E57" s="14" t="s">
        <v>39</v>
      </c>
      <c r="F57" s="15">
        <v>2</v>
      </c>
      <c r="G57" s="15">
        <v>1</v>
      </c>
      <c r="H57" s="16">
        <v>366.8</v>
      </c>
      <c r="I57" s="16">
        <v>338.9</v>
      </c>
      <c r="J57" s="16">
        <v>150.4</v>
      </c>
      <c r="K57" s="17">
        <v>19</v>
      </c>
      <c r="L57" s="18" t="s">
        <v>40</v>
      </c>
      <c r="M57" s="19">
        <f t="shared" si="26"/>
        <v>418818.11999999994</v>
      </c>
      <c r="N57" s="19">
        <v>376936.3</v>
      </c>
      <c r="O57" s="19">
        <v>20940.91</v>
      </c>
      <c r="P57" s="19">
        <v>20940.91</v>
      </c>
      <c r="Q57" s="19">
        <v>9293.34</v>
      </c>
      <c r="R57" s="21">
        <f t="shared" si="27"/>
        <v>1235.816228976099</v>
      </c>
      <c r="S57" s="21">
        <v>16500</v>
      </c>
      <c r="T57" s="22">
        <f t="shared" si="35"/>
        <v>5.0000009550685158</v>
      </c>
      <c r="U57" s="22">
        <f t="shared" si="36"/>
        <v>5.0000009550685158</v>
      </c>
      <c r="V57" s="1" t="str">
        <f t="shared" si="37"/>
        <v/>
      </c>
      <c r="W57" s="1" t="str">
        <f t="shared" si="38"/>
        <v/>
      </c>
      <c r="Y57" s="41">
        <f t="shared" si="39"/>
        <v>20940.91</v>
      </c>
      <c r="Z57" s="41" t="str">
        <f t="shared" si="33"/>
        <v/>
      </c>
      <c r="AA57" s="41" t="str">
        <f t="shared" si="34"/>
        <v/>
      </c>
    </row>
    <row r="58" spans="1:27" x14ac:dyDescent="0.25">
      <c r="A58" s="23"/>
      <c r="B58" s="105" t="s">
        <v>30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7"/>
      <c r="M58" s="19">
        <f>N58</f>
        <v>194.68000000016764</v>
      </c>
      <c r="N58" s="19">
        <f>N59-SUM(N43:N57)</f>
        <v>194.68000000016764</v>
      </c>
      <c r="O58" s="19"/>
      <c r="P58" s="19"/>
      <c r="Q58" s="20"/>
      <c r="R58" s="21"/>
      <c r="S58" s="21"/>
      <c r="T58" s="22"/>
      <c r="U58" s="22"/>
    </row>
    <row r="59" spans="1:27" x14ac:dyDescent="0.25">
      <c r="A59" s="23"/>
      <c r="B59" s="105" t="s">
        <v>68</v>
      </c>
      <c r="C59" s="106"/>
      <c r="D59" s="106"/>
      <c r="E59" s="106"/>
      <c r="F59" s="106"/>
      <c r="G59" s="107"/>
      <c r="H59" s="19">
        <f>SUM(H43:H57)</f>
        <v>2760.1</v>
      </c>
      <c r="I59" s="19">
        <f t="shared" ref="I59:J59" si="40">SUM(I43:I57)</f>
        <v>2732.2</v>
      </c>
      <c r="J59" s="19">
        <f t="shared" si="40"/>
        <v>528.5</v>
      </c>
      <c r="K59" s="24">
        <f>SUM(K43:K57)</f>
        <v>122</v>
      </c>
      <c r="L59" s="5" t="s">
        <v>32</v>
      </c>
      <c r="M59" s="19">
        <f>SUM(M43:M58)</f>
        <v>3759978.4000000004</v>
      </c>
      <c r="N59" s="19">
        <v>3384000</v>
      </c>
      <c r="O59" s="19">
        <f>SUM(O43:O57)</f>
        <v>187989.22</v>
      </c>
      <c r="P59" s="19">
        <f t="shared" ref="P59:Q59" si="41">SUM(P43:P57)</f>
        <v>187989.18000000002</v>
      </c>
      <c r="Q59" s="19">
        <f t="shared" si="41"/>
        <v>35100.06</v>
      </c>
      <c r="R59" s="5" t="s">
        <v>32</v>
      </c>
      <c r="S59" s="5" t="s">
        <v>32</v>
      </c>
      <c r="T59" s="22"/>
      <c r="U59" s="22"/>
    </row>
    <row r="60" spans="1:27" s="9" customFormat="1" x14ac:dyDescent="0.2">
      <c r="A60" s="125" t="s">
        <v>67</v>
      </c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7"/>
      <c r="T60" s="22"/>
      <c r="U60" s="22"/>
    </row>
    <row r="61" spans="1:27" x14ac:dyDescent="0.25">
      <c r="A61" s="10" t="s">
        <v>73</v>
      </c>
      <c r="B61" s="11" t="s">
        <v>365</v>
      </c>
      <c r="C61" s="12">
        <v>1975</v>
      </c>
      <c r="D61" s="13" t="s">
        <v>38</v>
      </c>
      <c r="E61" s="14" t="s">
        <v>39</v>
      </c>
      <c r="F61" s="15">
        <v>1</v>
      </c>
      <c r="G61" s="15">
        <v>0</v>
      </c>
      <c r="H61" s="19">
        <v>200.6</v>
      </c>
      <c r="I61" s="19">
        <v>200.6</v>
      </c>
      <c r="J61" s="19">
        <v>101.8</v>
      </c>
      <c r="K61" s="17">
        <v>6</v>
      </c>
      <c r="L61" s="18" t="s">
        <v>40</v>
      </c>
      <c r="M61" s="19">
        <f t="shared" ref="M61:M66" si="42">SUM(N61:P61)</f>
        <v>140082.41999999998</v>
      </c>
      <c r="N61" s="19">
        <v>126074.18</v>
      </c>
      <c r="O61" s="19">
        <v>7004.12</v>
      </c>
      <c r="P61" s="19">
        <v>7004.12</v>
      </c>
      <c r="Q61" s="19">
        <v>3300.7</v>
      </c>
      <c r="R61" s="21">
        <f t="shared" ref="R61:R66" si="43">M61/I61</f>
        <v>698.31714855433688</v>
      </c>
      <c r="S61" s="21">
        <v>16200</v>
      </c>
      <c r="T61" s="22">
        <f t="shared" si="13"/>
        <v>4.9999992861345488</v>
      </c>
      <c r="U61" s="22">
        <f t="shared" si="14"/>
        <v>4.9999992861345488</v>
      </c>
      <c r="V61" s="1">
        <f t="shared" ref="V61:V66" si="44">IF(T61&lt;5,M61*0.05,"")</f>
        <v>7004.1209999999992</v>
      </c>
      <c r="W61" s="1">
        <f t="shared" ref="W61:W66" si="45">IF(U61&lt;5,M61*0.05,"")</f>
        <v>7004.1209999999992</v>
      </c>
      <c r="Y61" s="41">
        <f t="shared" ref="Y61:Y66" si="46">ROUND(M61*0.05,2)</f>
        <v>7004.12</v>
      </c>
      <c r="Z61" s="41" t="str">
        <f t="shared" ref="Z61:Z66" si="47">IF(Y61&gt;O61,"!!","")</f>
        <v/>
      </c>
    </row>
    <row r="62" spans="1:27" x14ac:dyDescent="0.25">
      <c r="A62" s="10" t="s">
        <v>74</v>
      </c>
      <c r="B62" s="11" t="s">
        <v>366</v>
      </c>
      <c r="C62" s="12">
        <v>1999</v>
      </c>
      <c r="D62" s="13" t="s">
        <v>38</v>
      </c>
      <c r="E62" s="14" t="s">
        <v>39</v>
      </c>
      <c r="F62" s="15">
        <v>2</v>
      </c>
      <c r="G62" s="15">
        <v>2</v>
      </c>
      <c r="H62" s="19">
        <v>397.2</v>
      </c>
      <c r="I62" s="19">
        <v>332.9</v>
      </c>
      <c r="J62" s="19">
        <v>265.8</v>
      </c>
      <c r="K62" s="17">
        <v>13</v>
      </c>
      <c r="L62" s="18" t="s">
        <v>40</v>
      </c>
      <c r="M62" s="19">
        <f t="shared" si="42"/>
        <v>116294.74</v>
      </c>
      <c r="N62" s="19">
        <v>104665.26</v>
      </c>
      <c r="O62" s="19">
        <v>5814.74</v>
      </c>
      <c r="P62" s="19">
        <v>5814.74</v>
      </c>
      <c r="Q62" s="19">
        <v>4243.49</v>
      </c>
      <c r="R62" s="21">
        <f t="shared" si="43"/>
        <v>349.33835986782822</v>
      </c>
      <c r="S62" s="21">
        <v>16200</v>
      </c>
      <c r="T62" s="22">
        <f t="shared" si="13"/>
        <v>5.0000025796523548</v>
      </c>
      <c r="U62" s="22">
        <f t="shared" si="14"/>
        <v>5.0000025796523548</v>
      </c>
      <c r="V62" s="1" t="str">
        <f t="shared" si="44"/>
        <v/>
      </c>
      <c r="W62" s="1" t="str">
        <f t="shared" si="45"/>
        <v/>
      </c>
      <c r="Y62" s="41">
        <f t="shared" si="46"/>
        <v>5814.74</v>
      </c>
      <c r="Z62" s="41" t="str">
        <f t="shared" si="47"/>
        <v/>
      </c>
    </row>
    <row r="63" spans="1:27" x14ac:dyDescent="0.25">
      <c r="A63" s="10" t="s">
        <v>75</v>
      </c>
      <c r="B63" s="11" t="s">
        <v>367</v>
      </c>
      <c r="C63" s="12">
        <v>1993</v>
      </c>
      <c r="D63" s="13" t="s">
        <v>38</v>
      </c>
      <c r="E63" s="14" t="s">
        <v>340</v>
      </c>
      <c r="F63" s="15">
        <v>1</v>
      </c>
      <c r="G63" s="15">
        <v>4</v>
      </c>
      <c r="H63" s="19">
        <v>214.7</v>
      </c>
      <c r="I63" s="19">
        <v>214.7</v>
      </c>
      <c r="J63" s="19">
        <v>153</v>
      </c>
      <c r="K63" s="17">
        <v>14</v>
      </c>
      <c r="L63" s="18" t="s">
        <v>40</v>
      </c>
      <c r="M63" s="19">
        <f t="shared" si="42"/>
        <v>65190.02</v>
      </c>
      <c r="N63" s="19">
        <v>58671.02</v>
      </c>
      <c r="O63" s="19">
        <v>3259.5</v>
      </c>
      <c r="P63" s="19">
        <v>3259.5</v>
      </c>
      <c r="Q63" s="19">
        <v>2322.79</v>
      </c>
      <c r="R63" s="21">
        <f t="shared" si="43"/>
        <v>303.63306939916163</v>
      </c>
      <c r="S63" s="21">
        <v>16200</v>
      </c>
      <c r="T63" s="22">
        <f t="shared" si="13"/>
        <v>4.9999984660228671</v>
      </c>
      <c r="U63" s="22">
        <f t="shared" si="14"/>
        <v>4.9999984660228671</v>
      </c>
      <c r="V63" s="1">
        <f t="shared" si="44"/>
        <v>3259.5010000000002</v>
      </c>
      <c r="W63" s="1">
        <f t="shared" si="45"/>
        <v>3259.5010000000002</v>
      </c>
      <c r="Y63" s="41">
        <f t="shared" si="46"/>
        <v>3259.5</v>
      </c>
      <c r="Z63" s="41" t="str">
        <f t="shared" si="47"/>
        <v/>
      </c>
    </row>
    <row r="64" spans="1:27" x14ac:dyDescent="0.25">
      <c r="A64" s="10" t="s">
        <v>76</v>
      </c>
      <c r="B64" s="11" t="s">
        <v>368</v>
      </c>
      <c r="C64" s="12">
        <v>1992</v>
      </c>
      <c r="D64" s="13" t="s">
        <v>38</v>
      </c>
      <c r="E64" s="14" t="s">
        <v>340</v>
      </c>
      <c r="F64" s="15">
        <v>1</v>
      </c>
      <c r="G64" s="15">
        <v>4</v>
      </c>
      <c r="H64" s="19">
        <v>215.5</v>
      </c>
      <c r="I64" s="19">
        <v>215.5</v>
      </c>
      <c r="J64" s="19">
        <v>153.4</v>
      </c>
      <c r="K64" s="17">
        <v>9</v>
      </c>
      <c r="L64" s="18" t="s">
        <v>40</v>
      </c>
      <c r="M64" s="19">
        <f t="shared" si="42"/>
        <v>65330.54</v>
      </c>
      <c r="N64" s="19">
        <v>58797.48</v>
      </c>
      <c r="O64" s="19">
        <v>3266.53</v>
      </c>
      <c r="P64" s="19">
        <v>3266.53</v>
      </c>
      <c r="Q64" s="19">
        <v>2325.2199999999998</v>
      </c>
      <c r="R64" s="21">
        <f t="shared" si="43"/>
        <v>303.15795823665894</v>
      </c>
      <c r="S64" s="21">
        <v>16200</v>
      </c>
      <c r="T64" s="22">
        <f t="shared" si="13"/>
        <v>5.0000045920330676</v>
      </c>
      <c r="U64" s="22">
        <f t="shared" si="14"/>
        <v>5.0000045920330676</v>
      </c>
      <c r="V64" s="1" t="str">
        <f t="shared" si="44"/>
        <v/>
      </c>
      <c r="W64" s="1" t="str">
        <f t="shared" si="45"/>
        <v/>
      </c>
      <c r="Y64" s="41">
        <f t="shared" si="46"/>
        <v>3266.53</v>
      </c>
      <c r="Z64" s="41" t="str">
        <f t="shared" si="47"/>
        <v/>
      </c>
    </row>
    <row r="65" spans="1:28" x14ac:dyDescent="0.25">
      <c r="A65" s="10" t="s">
        <v>77</v>
      </c>
      <c r="B65" s="11" t="s">
        <v>369</v>
      </c>
      <c r="C65" s="12">
        <v>1988</v>
      </c>
      <c r="D65" s="13" t="s">
        <v>38</v>
      </c>
      <c r="E65" s="14" t="s">
        <v>39</v>
      </c>
      <c r="F65" s="15">
        <v>1</v>
      </c>
      <c r="G65" s="15">
        <v>2</v>
      </c>
      <c r="H65" s="19">
        <v>130.1</v>
      </c>
      <c r="I65" s="19">
        <v>130.1</v>
      </c>
      <c r="J65" s="19">
        <v>65.099999999999994</v>
      </c>
      <c r="K65" s="17">
        <v>11</v>
      </c>
      <c r="L65" s="18" t="s">
        <v>40</v>
      </c>
      <c r="M65" s="19">
        <f t="shared" si="42"/>
        <v>154611.39000000001</v>
      </c>
      <c r="N65" s="19">
        <v>139150.25</v>
      </c>
      <c r="O65" s="19">
        <v>7730.57</v>
      </c>
      <c r="P65" s="19">
        <v>7730.57</v>
      </c>
      <c r="Q65" s="19">
        <v>3868.26</v>
      </c>
      <c r="R65" s="21">
        <f t="shared" si="43"/>
        <v>1188.4042275172947</v>
      </c>
      <c r="S65" s="21">
        <v>16200</v>
      </c>
      <c r="T65" s="22">
        <f t="shared" si="13"/>
        <v>5.000000323391439</v>
      </c>
      <c r="U65" s="22">
        <f t="shared" si="14"/>
        <v>5.000000323391439</v>
      </c>
      <c r="V65" s="1" t="str">
        <f t="shared" si="44"/>
        <v/>
      </c>
      <c r="W65" s="1" t="str">
        <f t="shared" si="45"/>
        <v/>
      </c>
      <c r="Y65" s="41">
        <f t="shared" si="46"/>
        <v>7730.57</v>
      </c>
      <c r="Z65" s="41" t="str">
        <f t="shared" si="47"/>
        <v/>
      </c>
    </row>
    <row r="66" spans="1:28" x14ac:dyDescent="0.25">
      <c r="A66" s="10" t="s">
        <v>78</v>
      </c>
      <c r="B66" s="11" t="s">
        <v>370</v>
      </c>
      <c r="C66" s="12">
        <v>2000</v>
      </c>
      <c r="D66" s="13" t="s">
        <v>38</v>
      </c>
      <c r="E66" s="14" t="s">
        <v>340</v>
      </c>
      <c r="F66" s="15">
        <v>2</v>
      </c>
      <c r="G66" s="15">
        <v>0</v>
      </c>
      <c r="H66" s="19">
        <v>369.9</v>
      </c>
      <c r="I66" s="19">
        <v>341.1</v>
      </c>
      <c r="J66" s="19">
        <v>100.4</v>
      </c>
      <c r="K66" s="17">
        <v>9</v>
      </c>
      <c r="L66" s="18" t="s">
        <v>40</v>
      </c>
      <c r="M66" s="19">
        <f t="shared" si="42"/>
        <v>52407.02</v>
      </c>
      <c r="N66" s="19">
        <v>47166.32</v>
      </c>
      <c r="O66" s="19">
        <v>2620.35</v>
      </c>
      <c r="P66" s="19">
        <v>2620.35</v>
      </c>
      <c r="Q66" s="19">
        <v>771.28</v>
      </c>
      <c r="R66" s="21">
        <f t="shared" si="43"/>
        <v>153.64121958369978</v>
      </c>
      <c r="S66" s="21">
        <v>16200</v>
      </c>
      <c r="T66" s="22">
        <f t="shared" si="13"/>
        <v>4.9999980918586866</v>
      </c>
      <c r="U66" s="22">
        <f t="shared" si="14"/>
        <v>4.9999980918586866</v>
      </c>
      <c r="V66" s="1">
        <f t="shared" si="44"/>
        <v>2620.3510000000001</v>
      </c>
      <c r="W66" s="1">
        <f t="shared" si="45"/>
        <v>2620.3510000000001</v>
      </c>
      <c r="Y66" s="41">
        <f t="shared" si="46"/>
        <v>2620.35</v>
      </c>
      <c r="Z66" s="41" t="str">
        <f t="shared" si="47"/>
        <v/>
      </c>
    </row>
    <row r="67" spans="1:28" x14ac:dyDescent="0.25">
      <c r="A67" s="23"/>
      <c r="B67" s="105" t="s">
        <v>30</v>
      </c>
      <c r="C67" s="106"/>
      <c r="D67" s="106"/>
      <c r="E67" s="106"/>
      <c r="F67" s="106"/>
      <c r="G67" s="106"/>
      <c r="H67" s="106"/>
      <c r="I67" s="106"/>
      <c r="J67" s="106"/>
      <c r="K67" s="106"/>
      <c r="L67" s="107"/>
      <c r="M67" s="19">
        <f>N67</f>
        <v>475.48999999999069</v>
      </c>
      <c r="N67" s="19">
        <f>N68-SUM(N61:N66)</f>
        <v>475.48999999999069</v>
      </c>
      <c r="O67" s="19"/>
      <c r="P67" s="19"/>
      <c r="Q67" s="20"/>
      <c r="R67" s="21"/>
      <c r="S67" s="21"/>
      <c r="T67" s="22"/>
      <c r="U67" s="22"/>
    </row>
    <row r="68" spans="1:28" x14ac:dyDescent="0.25">
      <c r="A68" s="23"/>
      <c r="B68" s="105" t="s">
        <v>69</v>
      </c>
      <c r="C68" s="106"/>
      <c r="D68" s="106"/>
      <c r="E68" s="106"/>
      <c r="F68" s="106"/>
      <c r="G68" s="107"/>
      <c r="H68" s="19">
        <f>SUM(H61:H66)</f>
        <v>1528</v>
      </c>
      <c r="I68" s="19">
        <f t="shared" ref="I68:J68" si="48">SUM(I61:I66)</f>
        <v>1434.9</v>
      </c>
      <c r="J68" s="19">
        <f t="shared" si="48"/>
        <v>839.5</v>
      </c>
      <c r="K68" s="24">
        <f>SUM(K61:K66)</f>
        <v>62</v>
      </c>
      <c r="L68" s="5" t="s">
        <v>32</v>
      </c>
      <c r="M68" s="19">
        <f>SUM(M61:M67)</f>
        <v>594391.62</v>
      </c>
      <c r="N68" s="19">
        <v>535000</v>
      </c>
      <c r="O68" s="19">
        <f t="shared" ref="O68:Q68" si="49">SUM(O61:O67)</f>
        <v>29695.809999999998</v>
      </c>
      <c r="P68" s="19">
        <f t="shared" si="49"/>
        <v>29695.809999999998</v>
      </c>
      <c r="Q68" s="19">
        <f t="shared" si="49"/>
        <v>16831.739999999998</v>
      </c>
      <c r="R68" s="5" t="s">
        <v>32</v>
      </c>
      <c r="S68" s="5" t="s">
        <v>32</v>
      </c>
      <c r="T68" s="22"/>
      <c r="U68" s="22"/>
    </row>
    <row r="69" spans="1:28" s="9" customFormat="1" x14ac:dyDescent="0.2">
      <c r="A69" s="125" t="s">
        <v>143</v>
      </c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7"/>
      <c r="T69" s="22"/>
      <c r="U69" s="22"/>
    </row>
    <row r="70" spans="1:28" x14ac:dyDescent="0.25">
      <c r="A70" s="10" t="s">
        <v>85</v>
      </c>
      <c r="B70" s="11" t="s">
        <v>286</v>
      </c>
      <c r="C70" s="12">
        <v>2002</v>
      </c>
      <c r="D70" s="13" t="s">
        <v>79</v>
      </c>
      <c r="E70" s="14" t="s">
        <v>39</v>
      </c>
      <c r="F70" s="15">
        <v>2</v>
      </c>
      <c r="G70" s="15">
        <v>2</v>
      </c>
      <c r="H70" s="16">
        <v>308.2</v>
      </c>
      <c r="I70" s="16">
        <v>298.3</v>
      </c>
      <c r="J70" s="16">
        <v>75.099999999999994</v>
      </c>
      <c r="K70" s="17">
        <v>26</v>
      </c>
      <c r="L70" s="18" t="s">
        <v>40</v>
      </c>
      <c r="M70" s="19">
        <f t="shared" ref="M70:M89" si="50">SUM(N70:P70)</f>
        <v>290856.24</v>
      </c>
      <c r="N70" s="19">
        <v>261770.62</v>
      </c>
      <c r="O70" s="19">
        <v>14542.81</v>
      </c>
      <c r="P70" s="19">
        <v>14542.81</v>
      </c>
      <c r="Q70" s="20">
        <v>3661.3</v>
      </c>
      <c r="R70" s="21">
        <f t="shared" ref="R70:R92" si="51">M70/I70</f>
        <v>975.04606101240358</v>
      </c>
      <c r="S70" s="21">
        <v>18200</v>
      </c>
      <c r="T70" s="25">
        <f t="shared" si="13"/>
        <v>4.9999993123750759</v>
      </c>
      <c r="U70" s="25">
        <f t="shared" si="14"/>
        <v>4.9999993123750759</v>
      </c>
      <c r="V70" s="1">
        <f>IF(T70&lt;5,M70*0.05,"")</f>
        <v>14542.812</v>
      </c>
      <c r="W70" s="1">
        <f>IF(U70&lt;5,M70*0.05,"")</f>
        <v>14542.812</v>
      </c>
      <c r="Y70" s="41"/>
      <c r="Z70" s="41"/>
      <c r="AA70" s="41"/>
      <c r="AB70" s="41"/>
    </row>
    <row r="71" spans="1:28" x14ac:dyDescent="0.25">
      <c r="A71" s="10" t="s">
        <v>86</v>
      </c>
      <c r="B71" s="11" t="s">
        <v>287</v>
      </c>
      <c r="C71" s="12">
        <v>1997</v>
      </c>
      <c r="D71" s="13" t="s">
        <v>79</v>
      </c>
      <c r="E71" s="14" t="s">
        <v>39</v>
      </c>
      <c r="F71" s="15">
        <v>2</v>
      </c>
      <c r="G71" s="15">
        <v>2</v>
      </c>
      <c r="H71" s="16">
        <v>351.9</v>
      </c>
      <c r="I71" s="16">
        <v>351.9</v>
      </c>
      <c r="J71" s="16">
        <v>76.099999999999994</v>
      </c>
      <c r="K71" s="17">
        <v>20</v>
      </c>
      <c r="L71" s="18" t="s">
        <v>40</v>
      </c>
      <c r="M71" s="19">
        <f t="shared" si="50"/>
        <v>310572.46999999997</v>
      </c>
      <c r="N71" s="19">
        <v>279515.21999999997</v>
      </c>
      <c r="O71" s="19">
        <v>15528.63</v>
      </c>
      <c r="P71" s="19">
        <v>15528.62</v>
      </c>
      <c r="Q71" s="20">
        <v>3358.14</v>
      </c>
      <c r="R71" s="21">
        <f t="shared" ref="R71:R79" si="52">M71/I71</f>
        <v>882.55888036373972</v>
      </c>
      <c r="S71" s="21">
        <v>18200</v>
      </c>
      <c r="T71" s="25">
        <f t="shared" ref="T71:T80" si="53">O71/M71*100</f>
        <v>5.0000020929092654</v>
      </c>
      <c r="U71" s="25">
        <f t="shared" ref="U71:U80" si="54">P71/M71*100</f>
        <v>4.9999988730488578</v>
      </c>
      <c r="V71" s="1" t="str">
        <f t="shared" ref="V71:V80" si="55">IF(T71&lt;5,M71*0.05,"")</f>
        <v/>
      </c>
      <c r="W71" s="1">
        <f t="shared" ref="W71:W80" si="56">IF(U71&lt;5,M71*0.05,"")</f>
        <v>15528.6235</v>
      </c>
      <c r="Y71" s="41"/>
      <c r="Z71" s="41"/>
      <c r="AA71" s="41"/>
      <c r="AB71" s="41"/>
    </row>
    <row r="72" spans="1:28" x14ac:dyDescent="0.25">
      <c r="A72" s="10" t="s">
        <v>87</v>
      </c>
      <c r="B72" s="11" t="s">
        <v>288</v>
      </c>
      <c r="C72" s="12">
        <v>2002</v>
      </c>
      <c r="D72" s="13" t="s">
        <v>79</v>
      </c>
      <c r="E72" s="14" t="s">
        <v>341</v>
      </c>
      <c r="F72" s="15">
        <v>2</v>
      </c>
      <c r="G72" s="15">
        <v>1</v>
      </c>
      <c r="H72" s="16">
        <v>374.3</v>
      </c>
      <c r="I72" s="16">
        <v>303.3</v>
      </c>
      <c r="J72" s="16">
        <v>105.3</v>
      </c>
      <c r="K72" s="17">
        <v>18</v>
      </c>
      <c r="L72" s="18" t="s">
        <v>40</v>
      </c>
      <c r="M72" s="19">
        <f t="shared" si="50"/>
        <v>1851404.47</v>
      </c>
      <c r="N72" s="19">
        <v>1666264.02</v>
      </c>
      <c r="O72" s="19">
        <v>92570.23</v>
      </c>
      <c r="P72" s="19">
        <v>92570.22</v>
      </c>
      <c r="Q72" s="20">
        <v>32138.62</v>
      </c>
      <c r="R72" s="21">
        <f t="shared" si="52"/>
        <v>6104.2020112100226</v>
      </c>
      <c r="S72" s="21">
        <v>18200</v>
      </c>
      <c r="T72" s="25">
        <f t="shared" si="53"/>
        <v>5.0000003510848172</v>
      </c>
      <c r="U72" s="25">
        <f t="shared" si="54"/>
        <v>4.9999998109543293</v>
      </c>
      <c r="V72" s="1" t="str">
        <f t="shared" si="55"/>
        <v/>
      </c>
      <c r="W72" s="1">
        <f t="shared" si="56"/>
        <v>92570.223500000007</v>
      </c>
      <c r="Y72" s="41"/>
      <c r="Z72" s="41"/>
      <c r="AA72" s="41"/>
      <c r="AB72" s="41"/>
    </row>
    <row r="73" spans="1:28" x14ac:dyDescent="0.25">
      <c r="A73" s="10" t="s">
        <v>88</v>
      </c>
      <c r="B73" s="11" t="s">
        <v>289</v>
      </c>
      <c r="C73" s="12">
        <v>1997</v>
      </c>
      <c r="D73" s="13" t="s">
        <v>79</v>
      </c>
      <c r="E73" s="14" t="s">
        <v>39</v>
      </c>
      <c r="F73" s="15">
        <v>2</v>
      </c>
      <c r="G73" s="15">
        <v>2</v>
      </c>
      <c r="H73" s="16">
        <v>294.60000000000002</v>
      </c>
      <c r="I73" s="16">
        <v>287.8</v>
      </c>
      <c r="J73" s="16">
        <v>215.4</v>
      </c>
      <c r="K73" s="17">
        <v>20</v>
      </c>
      <c r="L73" s="18" t="s">
        <v>40</v>
      </c>
      <c r="M73" s="19">
        <f t="shared" si="50"/>
        <v>303034.57999999996</v>
      </c>
      <c r="N73" s="19">
        <v>272731.12</v>
      </c>
      <c r="O73" s="19">
        <v>15151.73</v>
      </c>
      <c r="P73" s="19">
        <v>15151.73</v>
      </c>
      <c r="Q73" s="20">
        <v>11340.11</v>
      </c>
      <c r="R73" s="21">
        <f t="shared" si="52"/>
        <v>1052.9346073662264</v>
      </c>
      <c r="S73" s="21">
        <v>18200</v>
      </c>
      <c r="T73" s="25">
        <f t="shared" si="53"/>
        <v>5.0000003299953431</v>
      </c>
      <c r="U73" s="25">
        <f t="shared" si="54"/>
        <v>5.0000003299953431</v>
      </c>
      <c r="V73" s="1" t="str">
        <f t="shared" si="55"/>
        <v/>
      </c>
      <c r="W73" s="1" t="str">
        <f t="shared" si="56"/>
        <v/>
      </c>
      <c r="Y73" s="41"/>
      <c r="Z73" s="41"/>
      <c r="AA73" s="41"/>
      <c r="AB73" s="41"/>
    </row>
    <row r="74" spans="1:28" x14ac:dyDescent="0.25">
      <c r="A74" s="10" t="s">
        <v>89</v>
      </c>
      <c r="B74" s="11" t="s">
        <v>371</v>
      </c>
      <c r="C74" s="12">
        <v>2005</v>
      </c>
      <c r="D74" s="13" t="s">
        <v>79</v>
      </c>
      <c r="E74" s="14" t="s">
        <v>341</v>
      </c>
      <c r="F74" s="15">
        <v>2</v>
      </c>
      <c r="G74" s="15">
        <v>1</v>
      </c>
      <c r="H74" s="16">
        <v>468</v>
      </c>
      <c r="I74" s="16">
        <v>433.6</v>
      </c>
      <c r="J74" s="16">
        <v>310.89999999999998</v>
      </c>
      <c r="K74" s="17">
        <v>25</v>
      </c>
      <c r="L74" s="18" t="s">
        <v>40</v>
      </c>
      <c r="M74" s="19">
        <f t="shared" si="50"/>
        <v>3522564.83</v>
      </c>
      <c r="N74" s="19">
        <v>3170308.35</v>
      </c>
      <c r="O74" s="19">
        <v>176128.24</v>
      </c>
      <c r="P74" s="19">
        <v>176128.24</v>
      </c>
      <c r="Q74" s="20">
        <v>126287.52</v>
      </c>
      <c r="R74" s="21">
        <f t="shared" si="52"/>
        <v>8123.996379151291</v>
      </c>
      <c r="S74" s="21">
        <v>18200</v>
      </c>
      <c r="T74" s="25">
        <f t="shared" si="53"/>
        <v>4.9999999574173906</v>
      </c>
      <c r="U74" s="25">
        <f t="shared" si="54"/>
        <v>4.9999999574173906</v>
      </c>
      <c r="V74" s="1">
        <f t="shared" si="55"/>
        <v>176128.2415</v>
      </c>
      <c r="W74" s="1">
        <f t="shared" si="56"/>
        <v>176128.2415</v>
      </c>
      <c r="Y74" s="41"/>
      <c r="Z74" s="41"/>
      <c r="AA74" s="41"/>
      <c r="AB74" s="41"/>
    </row>
    <row r="75" spans="1:28" x14ac:dyDescent="0.25">
      <c r="A75" s="10" t="s">
        <v>90</v>
      </c>
      <c r="B75" s="11" t="s">
        <v>372</v>
      </c>
      <c r="C75" s="12">
        <v>2007</v>
      </c>
      <c r="D75" s="13" t="s">
        <v>79</v>
      </c>
      <c r="E75" s="14" t="s">
        <v>341</v>
      </c>
      <c r="F75" s="15">
        <v>2</v>
      </c>
      <c r="G75" s="15">
        <v>1</v>
      </c>
      <c r="H75" s="16">
        <v>379.6</v>
      </c>
      <c r="I75" s="16">
        <v>332.6</v>
      </c>
      <c r="J75" s="16">
        <v>185</v>
      </c>
      <c r="K75" s="17">
        <v>16</v>
      </c>
      <c r="L75" s="18" t="s">
        <v>40</v>
      </c>
      <c r="M75" s="19">
        <f t="shared" si="50"/>
        <v>2977942.2299999995</v>
      </c>
      <c r="N75" s="19">
        <v>2680148.0099999998</v>
      </c>
      <c r="O75" s="19">
        <v>148897.10999999999</v>
      </c>
      <c r="P75" s="19">
        <v>148897.10999999999</v>
      </c>
      <c r="Q75" s="20">
        <v>82820.100000000006</v>
      </c>
      <c r="R75" s="21">
        <f t="shared" si="52"/>
        <v>8953.5244437763049</v>
      </c>
      <c r="S75" s="21">
        <v>18200</v>
      </c>
      <c r="T75" s="25">
        <f t="shared" si="53"/>
        <v>4.9999999496296477</v>
      </c>
      <c r="U75" s="25">
        <f t="shared" si="54"/>
        <v>4.9999999496296477</v>
      </c>
      <c r="V75" s="1">
        <f t="shared" si="55"/>
        <v>148897.11149999997</v>
      </c>
      <c r="W75" s="1">
        <f t="shared" si="56"/>
        <v>148897.11149999997</v>
      </c>
      <c r="Y75" s="41"/>
      <c r="Z75" s="41"/>
      <c r="AA75" s="41"/>
      <c r="AB75" s="41"/>
    </row>
    <row r="76" spans="1:28" x14ac:dyDescent="0.25">
      <c r="A76" s="10" t="s">
        <v>91</v>
      </c>
      <c r="B76" s="11" t="s">
        <v>373</v>
      </c>
      <c r="C76" s="12">
        <v>1992</v>
      </c>
      <c r="D76" s="13" t="s">
        <v>79</v>
      </c>
      <c r="E76" s="14" t="s">
        <v>39</v>
      </c>
      <c r="F76" s="15">
        <v>2</v>
      </c>
      <c r="G76" s="15">
        <v>1</v>
      </c>
      <c r="H76" s="16">
        <v>380.5</v>
      </c>
      <c r="I76" s="16">
        <v>334</v>
      </c>
      <c r="J76" s="16">
        <v>166.8</v>
      </c>
      <c r="K76" s="17">
        <v>18</v>
      </c>
      <c r="L76" s="18" t="s">
        <v>40</v>
      </c>
      <c r="M76" s="19">
        <f t="shared" si="50"/>
        <v>340436.4</v>
      </c>
      <c r="N76" s="19">
        <v>306392.76</v>
      </c>
      <c r="O76" s="19">
        <v>17021.820000000003</v>
      </c>
      <c r="P76" s="19">
        <v>17021.820000000003</v>
      </c>
      <c r="Q76" s="20">
        <v>8500.7199999999993</v>
      </c>
      <c r="R76" s="21">
        <f t="shared" si="52"/>
        <v>1019.2706586826348</v>
      </c>
      <c r="S76" s="21">
        <v>18200</v>
      </c>
      <c r="T76" s="25">
        <f t="shared" si="53"/>
        <v>5.0000000000000009</v>
      </c>
      <c r="U76" s="25">
        <f t="shared" si="54"/>
        <v>5.0000000000000009</v>
      </c>
      <c r="V76" s="1" t="str">
        <f t="shared" si="55"/>
        <v/>
      </c>
      <c r="W76" s="1" t="str">
        <f t="shared" si="56"/>
        <v/>
      </c>
      <c r="Y76" s="41"/>
      <c r="Z76" s="41"/>
      <c r="AA76" s="41"/>
      <c r="AB76" s="41"/>
    </row>
    <row r="77" spans="1:28" x14ac:dyDescent="0.25">
      <c r="A77" s="10" t="s">
        <v>92</v>
      </c>
      <c r="B77" s="11" t="s">
        <v>374</v>
      </c>
      <c r="C77" s="12">
        <v>2000</v>
      </c>
      <c r="D77" s="13" t="s">
        <v>79</v>
      </c>
      <c r="E77" s="14" t="s">
        <v>341</v>
      </c>
      <c r="F77" s="15">
        <v>2</v>
      </c>
      <c r="G77" s="15">
        <v>1</v>
      </c>
      <c r="H77" s="16">
        <v>513</v>
      </c>
      <c r="I77" s="16">
        <v>448</v>
      </c>
      <c r="J77" s="16">
        <v>378.5</v>
      </c>
      <c r="K77" s="17">
        <v>32</v>
      </c>
      <c r="L77" s="18" t="s">
        <v>40</v>
      </c>
      <c r="M77" s="19">
        <f t="shared" si="50"/>
        <v>340436.4</v>
      </c>
      <c r="N77" s="19">
        <v>306392.76</v>
      </c>
      <c r="O77" s="19">
        <v>17021.820000000003</v>
      </c>
      <c r="P77" s="19">
        <v>17021.820000000003</v>
      </c>
      <c r="Q77" s="20">
        <v>14381.16</v>
      </c>
      <c r="R77" s="21">
        <f t="shared" si="52"/>
        <v>759.90267857142862</v>
      </c>
      <c r="S77" s="21">
        <v>18200</v>
      </c>
      <c r="T77" s="25">
        <f t="shared" si="53"/>
        <v>5.0000000000000009</v>
      </c>
      <c r="U77" s="25">
        <f t="shared" si="54"/>
        <v>5.0000000000000009</v>
      </c>
      <c r="V77" s="1" t="str">
        <f t="shared" si="55"/>
        <v/>
      </c>
      <c r="W77" s="1" t="str">
        <f t="shared" si="56"/>
        <v/>
      </c>
      <c r="Y77" s="41"/>
      <c r="Z77" s="41"/>
      <c r="AA77" s="41"/>
      <c r="AB77" s="41"/>
    </row>
    <row r="78" spans="1:28" x14ac:dyDescent="0.25">
      <c r="A78" s="10" t="s">
        <v>93</v>
      </c>
      <c r="B78" s="11" t="s">
        <v>375</v>
      </c>
      <c r="C78" s="12">
        <v>2007</v>
      </c>
      <c r="D78" s="13" t="s">
        <v>79</v>
      </c>
      <c r="E78" s="14" t="s">
        <v>341</v>
      </c>
      <c r="F78" s="15">
        <v>2</v>
      </c>
      <c r="G78" s="15">
        <v>1</v>
      </c>
      <c r="H78" s="16">
        <v>516</v>
      </c>
      <c r="I78" s="16">
        <v>439.6</v>
      </c>
      <c r="J78" s="16">
        <v>85</v>
      </c>
      <c r="K78" s="17">
        <v>24</v>
      </c>
      <c r="L78" s="18" t="s">
        <v>40</v>
      </c>
      <c r="M78" s="19">
        <f t="shared" si="50"/>
        <v>340436.4</v>
      </c>
      <c r="N78" s="19">
        <v>306392.76</v>
      </c>
      <c r="O78" s="19">
        <v>17021.820000000003</v>
      </c>
      <c r="P78" s="19">
        <v>17021.820000000003</v>
      </c>
      <c r="Q78" s="20">
        <v>3291.3</v>
      </c>
      <c r="R78" s="21">
        <f t="shared" si="52"/>
        <v>774.42311191992724</v>
      </c>
      <c r="S78" s="21">
        <v>18200</v>
      </c>
      <c r="T78" s="25">
        <f t="shared" si="53"/>
        <v>5.0000000000000009</v>
      </c>
      <c r="U78" s="25">
        <f t="shared" si="54"/>
        <v>5.0000000000000009</v>
      </c>
      <c r="V78" s="1" t="str">
        <f t="shared" si="55"/>
        <v/>
      </c>
      <c r="W78" s="1" t="str">
        <f t="shared" si="56"/>
        <v/>
      </c>
      <c r="Y78" s="41"/>
      <c r="Z78" s="41"/>
      <c r="AA78" s="41"/>
      <c r="AB78" s="41"/>
    </row>
    <row r="79" spans="1:28" ht="15" customHeight="1" x14ac:dyDescent="0.25">
      <c r="A79" s="10" t="s">
        <v>94</v>
      </c>
      <c r="B79" s="11" t="s">
        <v>295</v>
      </c>
      <c r="C79" s="12">
        <v>2010</v>
      </c>
      <c r="D79" s="13" t="s">
        <v>79</v>
      </c>
      <c r="E79" s="14" t="s">
        <v>341</v>
      </c>
      <c r="F79" s="15">
        <v>2</v>
      </c>
      <c r="G79" s="15">
        <v>1</v>
      </c>
      <c r="H79" s="16">
        <v>399.5</v>
      </c>
      <c r="I79" s="16">
        <v>338</v>
      </c>
      <c r="J79" s="16">
        <v>206.6</v>
      </c>
      <c r="K79" s="17">
        <v>21</v>
      </c>
      <c r="L79" s="18" t="s">
        <v>40</v>
      </c>
      <c r="M79" s="19">
        <f t="shared" si="50"/>
        <v>234322.75</v>
      </c>
      <c r="N79" s="19">
        <v>210890.47</v>
      </c>
      <c r="O79" s="19">
        <v>11716.14</v>
      </c>
      <c r="P79" s="19">
        <v>11716.14</v>
      </c>
      <c r="Q79" s="20">
        <v>7161.4</v>
      </c>
      <c r="R79" s="21">
        <f t="shared" si="52"/>
        <v>693.26257396449705</v>
      </c>
      <c r="S79" s="21">
        <v>18200</v>
      </c>
      <c r="T79" s="25">
        <f t="shared" si="53"/>
        <v>5.000001066904515</v>
      </c>
      <c r="U79" s="25">
        <f t="shared" si="54"/>
        <v>5.000001066904515</v>
      </c>
      <c r="V79" s="1" t="str">
        <f t="shared" si="55"/>
        <v/>
      </c>
      <c r="W79" s="1" t="str">
        <f t="shared" si="56"/>
        <v/>
      </c>
      <c r="Y79" s="41"/>
      <c r="Z79" s="41"/>
      <c r="AA79" s="41"/>
      <c r="AB79" s="41"/>
    </row>
    <row r="80" spans="1:28" x14ac:dyDescent="0.25">
      <c r="A80" s="10" t="s">
        <v>95</v>
      </c>
      <c r="B80" s="11" t="s">
        <v>296</v>
      </c>
      <c r="C80" s="12">
        <v>2003</v>
      </c>
      <c r="D80" s="13" t="s">
        <v>79</v>
      </c>
      <c r="E80" s="14" t="s">
        <v>341</v>
      </c>
      <c r="F80" s="15">
        <v>2</v>
      </c>
      <c r="G80" s="15">
        <v>0</v>
      </c>
      <c r="H80" s="16">
        <v>374.3</v>
      </c>
      <c r="I80" s="16">
        <v>371.8</v>
      </c>
      <c r="J80" s="16">
        <v>182.5</v>
      </c>
      <c r="K80" s="17">
        <v>17</v>
      </c>
      <c r="L80" s="18" t="s">
        <v>40</v>
      </c>
      <c r="M80" s="19">
        <f t="shared" si="50"/>
        <v>92515.930000000008</v>
      </c>
      <c r="N80" s="19">
        <v>83264.33</v>
      </c>
      <c r="O80" s="19">
        <v>4625.8</v>
      </c>
      <c r="P80" s="19">
        <v>4625.8</v>
      </c>
      <c r="Q80" s="20">
        <v>2270.6</v>
      </c>
      <c r="R80" s="21">
        <f t="shared" si="51"/>
        <v>248.83251748251749</v>
      </c>
      <c r="S80" s="21">
        <v>18200</v>
      </c>
      <c r="T80" s="25">
        <f t="shared" si="53"/>
        <v>5.000003783132267</v>
      </c>
      <c r="U80" s="25">
        <f t="shared" si="54"/>
        <v>5.000003783132267</v>
      </c>
      <c r="V80" s="1" t="str">
        <f t="shared" si="55"/>
        <v/>
      </c>
      <c r="W80" s="1" t="str">
        <f t="shared" si="56"/>
        <v/>
      </c>
      <c r="Y80" s="41"/>
      <c r="Z80" s="41"/>
      <c r="AA80" s="41"/>
      <c r="AB80" s="41"/>
    </row>
    <row r="81" spans="1:28" x14ac:dyDescent="0.25">
      <c r="A81" s="10" t="s">
        <v>130</v>
      </c>
      <c r="B81" s="11" t="s">
        <v>297</v>
      </c>
      <c r="C81" s="12">
        <v>2003</v>
      </c>
      <c r="D81" s="13">
        <v>2018</v>
      </c>
      <c r="E81" s="14" t="s">
        <v>341</v>
      </c>
      <c r="F81" s="15">
        <v>2</v>
      </c>
      <c r="G81" s="15">
        <v>1</v>
      </c>
      <c r="H81" s="16">
        <v>469.8</v>
      </c>
      <c r="I81" s="16">
        <v>422.2</v>
      </c>
      <c r="J81" s="16">
        <v>228</v>
      </c>
      <c r="K81" s="17">
        <v>13</v>
      </c>
      <c r="L81" s="18" t="s">
        <v>40</v>
      </c>
      <c r="M81" s="19">
        <f t="shared" si="50"/>
        <v>108203.87</v>
      </c>
      <c r="N81" s="19">
        <v>97383.48</v>
      </c>
      <c r="O81" s="19">
        <v>5410.2</v>
      </c>
      <c r="P81" s="19">
        <v>5410.19</v>
      </c>
      <c r="Q81" s="20">
        <v>2921.66</v>
      </c>
      <c r="R81" s="21">
        <f t="shared" si="51"/>
        <v>256.28581241117951</v>
      </c>
      <c r="S81" s="21">
        <v>18200</v>
      </c>
      <c r="T81" s="25">
        <f t="shared" si="13"/>
        <v>5.0000060071788557</v>
      </c>
      <c r="U81" s="25">
        <f t="shared" si="14"/>
        <v>4.9999967653652311</v>
      </c>
      <c r="V81" s="1" t="str">
        <f t="shared" ref="V81:V92" si="57">IF(T81&lt;5,M81*0.05,"")</f>
        <v/>
      </c>
      <c r="W81" s="1">
        <f t="shared" ref="W81:W92" si="58">IF(U81&lt;5,M81*0.05,"")</f>
        <v>5410.1935000000003</v>
      </c>
      <c r="Y81" s="41"/>
      <c r="Z81" s="41"/>
      <c r="AA81" s="41"/>
      <c r="AB81" s="41"/>
    </row>
    <row r="82" spans="1:28" s="33" customFormat="1" x14ac:dyDescent="0.25">
      <c r="A82" s="10" t="s">
        <v>139</v>
      </c>
      <c r="B82" s="73" t="s">
        <v>298</v>
      </c>
      <c r="C82" s="26">
        <v>1998</v>
      </c>
      <c r="D82" s="6" t="s">
        <v>79</v>
      </c>
      <c r="E82" s="27" t="s">
        <v>39</v>
      </c>
      <c r="F82" s="28">
        <v>2</v>
      </c>
      <c r="G82" s="28">
        <v>2</v>
      </c>
      <c r="H82" s="29">
        <v>316.10000000000002</v>
      </c>
      <c r="I82" s="29">
        <v>290.7</v>
      </c>
      <c r="J82" s="29">
        <v>73.099999999999994</v>
      </c>
      <c r="K82" s="5">
        <v>26</v>
      </c>
      <c r="L82" s="18" t="s">
        <v>40</v>
      </c>
      <c r="M82" s="19">
        <f t="shared" si="50"/>
        <v>92200.91</v>
      </c>
      <c r="N82" s="30">
        <v>82980.81</v>
      </c>
      <c r="O82" s="30">
        <v>4610.05</v>
      </c>
      <c r="P82" s="30">
        <v>4610.05</v>
      </c>
      <c r="Q82" s="30">
        <v>1159.25</v>
      </c>
      <c r="R82" s="31">
        <f t="shared" si="51"/>
        <v>317.16859305125564</v>
      </c>
      <c r="S82" s="31">
        <v>18200</v>
      </c>
      <c r="T82" s="32">
        <f t="shared" si="13"/>
        <v>5.0000048806459718</v>
      </c>
      <c r="U82" s="32">
        <f t="shared" si="14"/>
        <v>5.0000048806459718</v>
      </c>
      <c r="V82" s="33" t="str">
        <f t="shared" si="57"/>
        <v/>
      </c>
      <c r="W82" s="33" t="str">
        <f t="shared" si="58"/>
        <v/>
      </c>
      <c r="Y82" s="41"/>
      <c r="Z82" s="41"/>
      <c r="AA82" s="41"/>
      <c r="AB82" s="41"/>
    </row>
    <row r="83" spans="1:28" s="33" customFormat="1" x14ac:dyDescent="0.25">
      <c r="A83" s="10" t="s">
        <v>140</v>
      </c>
      <c r="B83" s="73" t="s">
        <v>299</v>
      </c>
      <c r="C83" s="26">
        <v>1997</v>
      </c>
      <c r="D83" s="13">
        <v>2018</v>
      </c>
      <c r="E83" s="27" t="s">
        <v>39</v>
      </c>
      <c r="F83" s="28">
        <v>2</v>
      </c>
      <c r="G83" s="28">
        <v>1</v>
      </c>
      <c r="H83" s="29">
        <v>192.1</v>
      </c>
      <c r="I83" s="29">
        <v>192.1</v>
      </c>
      <c r="J83" s="29">
        <v>88.3</v>
      </c>
      <c r="K83" s="5">
        <v>5</v>
      </c>
      <c r="L83" s="18" t="s">
        <v>40</v>
      </c>
      <c r="M83" s="30">
        <f t="shared" si="50"/>
        <v>124024.88</v>
      </c>
      <c r="N83" s="30">
        <v>111622.39</v>
      </c>
      <c r="O83" s="30">
        <v>6201.25</v>
      </c>
      <c r="P83" s="30">
        <v>6201.24</v>
      </c>
      <c r="Q83" s="30">
        <v>2850.44</v>
      </c>
      <c r="R83" s="31">
        <f t="shared" si="51"/>
        <v>645.62665278500788</v>
      </c>
      <c r="S83" s="31">
        <v>18200</v>
      </c>
      <c r="T83" s="32">
        <f t="shared" si="13"/>
        <v>5.0000048377390085</v>
      </c>
      <c r="U83" s="32">
        <f t="shared" si="14"/>
        <v>4.9999967748406604</v>
      </c>
      <c r="V83" s="33" t="str">
        <f t="shared" si="57"/>
        <v/>
      </c>
      <c r="W83" s="33">
        <f t="shared" si="58"/>
        <v>6201.2440000000006</v>
      </c>
      <c r="Y83" s="41"/>
      <c r="Z83" s="41"/>
      <c r="AA83" s="41"/>
      <c r="AB83" s="41"/>
    </row>
    <row r="84" spans="1:28" x14ac:dyDescent="0.25">
      <c r="A84" s="10" t="s">
        <v>141</v>
      </c>
      <c r="B84" s="34" t="s">
        <v>376</v>
      </c>
      <c r="C84" s="35">
        <v>2001</v>
      </c>
      <c r="D84" s="13" t="s">
        <v>79</v>
      </c>
      <c r="E84" s="36" t="s">
        <v>39</v>
      </c>
      <c r="F84" s="37">
        <v>2</v>
      </c>
      <c r="G84" s="37">
        <v>1</v>
      </c>
      <c r="H84" s="38">
        <v>410.4</v>
      </c>
      <c r="I84" s="38">
        <v>354.8</v>
      </c>
      <c r="J84" s="38">
        <v>246.4</v>
      </c>
      <c r="K84" s="39">
        <v>25</v>
      </c>
      <c r="L84" s="18" t="s">
        <v>40</v>
      </c>
      <c r="M84" s="19">
        <f t="shared" si="50"/>
        <v>102314.76000000001</v>
      </c>
      <c r="N84" s="19">
        <v>92083.28</v>
      </c>
      <c r="O84" s="19">
        <v>5115.74</v>
      </c>
      <c r="P84" s="19">
        <v>5115.74</v>
      </c>
      <c r="Q84" s="19">
        <v>3552.76</v>
      </c>
      <c r="R84" s="21">
        <f t="shared" si="51"/>
        <v>288.37305524239008</v>
      </c>
      <c r="S84" s="21">
        <v>18200</v>
      </c>
      <c r="T84" s="25">
        <f t="shared" si="13"/>
        <v>5.0000019547521779</v>
      </c>
      <c r="U84" s="25">
        <f t="shared" si="14"/>
        <v>5.0000019547521779</v>
      </c>
      <c r="V84" s="1" t="str">
        <f t="shared" si="57"/>
        <v/>
      </c>
      <c r="Y84" s="41"/>
      <c r="Z84" s="41"/>
      <c r="AA84" s="41"/>
      <c r="AB84" s="41"/>
    </row>
    <row r="85" spans="1:28" x14ac:dyDescent="0.25">
      <c r="A85" s="10" t="s">
        <v>278</v>
      </c>
      <c r="B85" s="11" t="s">
        <v>377</v>
      </c>
      <c r="C85" s="12">
        <v>2001</v>
      </c>
      <c r="D85" s="13">
        <v>2018</v>
      </c>
      <c r="E85" s="14" t="s">
        <v>39</v>
      </c>
      <c r="F85" s="15">
        <v>2</v>
      </c>
      <c r="G85" s="15">
        <v>1</v>
      </c>
      <c r="H85" s="16">
        <v>441.3</v>
      </c>
      <c r="I85" s="16">
        <v>383.7</v>
      </c>
      <c r="J85" s="16">
        <v>310.5</v>
      </c>
      <c r="K85" s="17">
        <v>23</v>
      </c>
      <c r="L85" s="18" t="s">
        <v>40</v>
      </c>
      <c r="M85" s="19">
        <f t="shared" si="50"/>
        <v>106392.61000000002</v>
      </c>
      <c r="N85" s="19">
        <v>95753.35</v>
      </c>
      <c r="O85" s="19">
        <v>5319.63</v>
      </c>
      <c r="P85" s="19">
        <v>5319.63</v>
      </c>
      <c r="Q85" s="20">
        <v>4304.78</v>
      </c>
      <c r="R85" s="21">
        <f t="shared" si="51"/>
        <v>277.28071409955697</v>
      </c>
      <c r="S85" s="21">
        <v>18200</v>
      </c>
      <c r="T85" s="25">
        <f t="shared" si="13"/>
        <v>4.9999995300425466</v>
      </c>
      <c r="U85" s="25">
        <f t="shared" si="14"/>
        <v>4.9999995300425466</v>
      </c>
      <c r="V85" s="1">
        <f t="shared" si="57"/>
        <v>5319.6305000000011</v>
      </c>
      <c r="W85" s="1">
        <f t="shared" si="58"/>
        <v>5319.6305000000011</v>
      </c>
      <c r="Y85" s="41"/>
      <c r="Z85" s="41"/>
      <c r="AA85" s="41"/>
      <c r="AB85" s="41"/>
    </row>
    <row r="86" spans="1:28" x14ac:dyDescent="0.25">
      <c r="A86" s="10" t="s">
        <v>279</v>
      </c>
      <c r="B86" s="11" t="s">
        <v>378</v>
      </c>
      <c r="C86" s="12">
        <v>2004</v>
      </c>
      <c r="D86" s="13" t="s">
        <v>79</v>
      </c>
      <c r="E86" s="14" t="s">
        <v>341</v>
      </c>
      <c r="F86" s="15">
        <v>2</v>
      </c>
      <c r="G86" s="15">
        <v>2</v>
      </c>
      <c r="H86" s="16">
        <v>729.4</v>
      </c>
      <c r="I86" s="16">
        <v>625</v>
      </c>
      <c r="J86" s="16">
        <v>575.70000000000005</v>
      </c>
      <c r="K86" s="17">
        <v>53</v>
      </c>
      <c r="L86" s="18" t="s">
        <v>40</v>
      </c>
      <c r="M86" s="19">
        <f t="shared" si="50"/>
        <v>196293</v>
      </c>
      <c r="N86" s="19">
        <v>176663.7</v>
      </c>
      <c r="O86" s="19">
        <v>9814.65</v>
      </c>
      <c r="P86" s="19">
        <v>9814.65</v>
      </c>
      <c r="Q86" s="20">
        <v>9040.4699999999993</v>
      </c>
      <c r="R86" s="21">
        <f t="shared" si="51"/>
        <v>314.06880000000001</v>
      </c>
      <c r="S86" s="21">
        <v>18200</v>
      </c>
      <c r="T86" s="25">
        <f t="shared" ref="T86:T92" si="59">O86/M86*100</f>
        <v>5</v>
      </c>
      <c r="U86" s="25">
        <f t="shared" ref="U86:U92" si="60">P86/M86*100</f>
        <v>5</v>
      </c>
      <c r="V86" s="1" t="str">
        <f t="shared" si="57"/>
        <v/>
      </c>
      <c r="W86" s="1" t="str">
        <f t="shared" si="58"/>
        <v/>
      </c>
      <c r="Y86" s="41"/>
      <c r="Z86" s="41"/>
      <c r="AA86" s="41"/>
      <c r="AB86" s="41"/>
    </row>
    <row r="87" spans="1:28" x14ac:dyDescent="0.25">
      <c r="A87" s="10" t="s">
        <v>280</v>
      </c>
      <c r="B87" s="11" t="s">
        <v>379</v>
      </c>
      <c r="C87" s="12">
        <v>2006</v>
      </c>
      <c r="D87" s="13" t="s">
        <v>79</v>
      </c>
      <c r="E87" s="14" t="s">
        <v>341</v>
      </c>
      <c r="F87" s="15">
        <v>2</v>
      </c>
      <c r="G87" s="15">
        <v>2</v>
      </c>
      <c r="H87" s="16">
        <v>708.7</v>
      </c>
      <c r="I87" s="16">
        <v>608</v>
      </c>
      <c r="J87" s="16">
        <v>464.1</v>
      </c>
      <c r="K87" s="17">
        <v>42</v>
      </c>
      <c r="L87" s="18" t="s">
        <v>40</v>
      </c>
      <c r="M87" s="19">
        <f t="shared" si="50"/>
        <v>176181.49999999997</v>
      </c>
      <c r="N87" s="19">
        <v>158563.34</v>
      </c>
      <c r="O87" s="19">
        <v>8809.08</v>
      </c>
      <c r="P87" s="19">
        <v>8809.08</v>
      </c>
      <c r="Q87" s="20">
        <v>6724.17</v>
      </c>
      <c r="R87" s="21">
        <f t="shared" si="51"/>
        <v>289.77220394736838</v>
      </c>
      <c r="S87" s="21">
        <v>18200</v>
      </c>
      <c r="T87" s="25">
        <f t="shared" si="59"/>
        <v>5.0000028379824224</v>
      </c>
      <c r="U87" s="25">
        <f t="shared" si="60"/>
        <v>5.0000028379824224</v>
      </c>
      <c r="V87" s="1" t="str">
        <f t="shared" si="57"/>
        <v/>
      </c>
      <c r="W87" s="1" t="str">
        <f t="shared" si="58"/>
        <v/>
      </c>
      <c r="Y87" s="41"/>
      <c r="Z87" s="41"/>
      <c r="AA87" s="41"/>
      <c r="AB87" s="41"/>
    </row>
    <row r="88" spans="1:28" x14ac:dyDescent="0.25">
      <c r="A88" s="10" t="s">
        <v>281</v>
      </c>
      <c r="B88" s="11" t="s">
        <v>339</v>
      </c>
      <c r="C88" s="12">
        <v>2014</v>
      </c>
      <c r="D88" s="13" t="s">
        <v>38</v>
      </c>
      <c r="E88" s="14" t="s">
        <v>341</v>
      </c>
      <c r="F88" s="15">
        <v>3</v>
      </c>
      <c r="G88" s="15">
        <v>2</v>
      </c>
      <c r="H88" s="16">
        <v>2584.4</v>
      </c>
      <c r="I88" s="16">
        <v>1715.9</v>
      </c>
      <c r="J88" s="16">
        <v>1484</v>
      </c>
      <c r="K88" s="17">
        <v>91</v>
      </c>
      <c r="L88" s="18" t="s">
        <v>40</v>
      </c>
      <c r="M88" s="19">
        <f t="shared" si="50"/>
        <v>184916.93000000002</v>
      </c>
      <c r="N88" s="19">
        <v>166425.23000000001</v>
      </c>
      <c r="O88" s="19">
        <v>9245.85</v>
      </c>
      <c r="P88" s="19">
        <v>9245.85</v>
      </c>
      <c r="Q88" s="20">
        <v>7996.29</v>
      </c>
      <c r="R88" s="21">
        <f t="shared" si="51"/>
        <v>107.76672883035143</v>
      </c>
      <c r="S88" s="21">
        <v>18200</v>
      </c>
      <c r="T88" s="25">
        <f t="shared" si="59"/>
        <v>5.0000018927417837</v>
      </c>
      <c r="U88" s="25">
        <f t="shared" si="60"/>
        <v>5.0000018927417837</v>
      </c>
      <c r="V88" s="40" t="str">
        <f t="shared" si="57"/>
        <v/>
      </c>
      <c r="W88" s="1" t="str">
        <f t="shared" si="58"/>
        <v/>
      </c>
      <c r="Y88" s="41"/>
      <c r="Z88" s="41"/>
      <c r="AA88" s="41"/>
      <c r="AB88" s="41"/>
    </row>
    <row r="89" spans="1:28" x14ac:dyDescent="0.25">
      <c r="A89" s="10" t="s">
        <v>282</v>
      </c>
      <c r="B89" s="11" t="s">
        <v>380</v>
      </c>
      <c r="C89" s="12">
        <v>2014</v>
      </c>
      <c r="D89" s="13" t="s">
        <v>38</v>
      </c>
      <c r="E89" s="36" t="s">
        <v>341</v>
      </c>
      <c r="F89" s="15">
        <v>3</v>
      </c>
      <c r="G89" s="15">
        <v>2</v>
      </c>
      <c r="H89" s="16">
        <v>1995.5</v>
      </c>
      <c r="I89" s="16">
        <v>1740</v>
      </c>
      <c r="J89" s="16">
        <v>1429.5</v>
      </c>
      <c r="K89" s="17">
        <v>65</v>
      </c>
      <c r="L89" s="18" t="s">
        <v>40</v>
      </c>
      <c r="M89" s="19">
        <f t="shared" si="50"/>
        <v>184916.93000000002</v>
      </c>
      <c r="N89" s="19">
        <v>166425.23000000001</v>
      </c>
      <c r="O89" s="19">
        <v>9245.85</v>
      </c>
      <c r="P89" s="19">
        <v>9245.85</v>
      </c>
      <c r="Q89" s="20">
        <v>7595.94</v>
      </c>
      <c r="R89" s="21">
        <f t="shared" si="51"/>
        <v>106.27409770114944</v>
      </c>
      <c r="S89" s="21">
        <v>18200</v>
      </c>
      <c r="T89" s="25">
        <f t="shared" si="59"/>
        <v>5.0000018927417837</v>
      </c>
      <c r="U89" s="25">
        <f t="shared" si="60"/>
        <v>5.0000018927417837</v>
      </c>
      <c r="V89" s="1" t="str">
        <f t="shared" si="57"/>
        <v/>
      </c>
      <c r="W89" s="1" t="str">
        <f t="shared" si="58"/>
        <v/>
      </c>
      <c r="Y89" s="41"/>
      <c r="Z89" s="41"/>
      <c r="AA89" s="41"/>
      <c r="AB89" s="41"/>
    </row>
    <row r="90" spans="1:28" x14ac:dyDescent="0.25">
      <c r="A90" s="10" t="s">
        <v>283</v>
      </c>
      <c r="B90" s="11" t="s">
        <v>381</v>
      </c>
      <c r="C90" s="12">
        <v>2014</v>
      </c>
      <c r="D90" s="13" t="s">
        <v>38</v>
      </c>
      <c r="E90" s="36" t="s">
        <v>341</v>
      </c>
      <c r="F90" s="15">
        <v>3</v>
      </c>
      <c r="G90" s="15">
        <v>2</v>
      </c>
      <c r="H90" s="16">
        <v>1991.3</v>
      </c>
      <c r="I90" s="16">
        <v>1737.5</v>
      </c>
      <c r="J90" s="16">
        <v>1150.4000000000001</v>
      </c>
      <c r="K90" s="17">
        <v>72</v>
      </c>
      <c r="L90" s="18" t="s">
        <v>40</v>
      </c>
      <c r="M90" s="19">
        <f>SUM(N90:P90)</f>
        <v>184916.93000000002</v>
      </c>
      <c r="N90" s="19">
        <v>166425.23000000001</v>
      </c>
      <c r="O90" s="19">
        <v>9245.85</v>
      </c>
      <c r="P90" s="19">
        <v>9245.85</v>
      </c>
      <c r="Q90" s="20">
        <v>6121.68</v>
      </c>
      <c r="R90" s="21">
        <f t="shared" si="51"/>
        <v>106.42701007194246</v>
      </c>
      <c r="S90" s="21">
        <v>18200</v>
      </c>
      <c r="T90" s="25">
        <f t="shared" si="59"/>
        <v>5.0000018927417837</v>
      </c>
      <c r="U90" s="25">
        <f t="shared" si="60"/>
        <v>5.0000018927417837</v>
      </c>
      <c r="V90" s="1" t="str">
        <f t="shared" si="57"/>
        <v/>
      </c>
      <c r="W90" s="1" t="str">
        <f t="shared" si="58"/>
        <v/>
      </c>
      <c r="Y90" s="41"/>
      <c r="Z90" s="41"/>
      <c r="AA90" s="41"/>
      <c r="AB90" s="41"/>
    </row>
    <row r="91" spans="1:28" x14ac:dyDescent="0.25">
      <c r="A91" s="10" t="s">
        <v>284</v>
      </c>
      <c r="B91" s="11" t="s">
        <v>306</v>
      </c>
      <c r="C91" s="12">
        <v>2014</v>
      </c>
      <c r="D91" s="13" t="s">
        <v>38</v>
      </c>
      <c r="E91" s="36" t="s">
        <v>341</v>
      </c>
      <c r="F91" s="15">
        <v>3</v>
      </c>
      <c r="G91" s="15">
        <v>2</v>
      </c>
      <c r="H91" s="16">
        <v>1955.5</v>
      </c>
      <c r="I91" s="16">
        <v>1580.4</v>
      </c>
      <c r="J91" s="16">
        <v>1429.5</v>
      </c>
      <c r="K91" s="17">
        <v>65</v>
      </c>
      <c r="L91" s="18" t="s">
        <v>40</v>
      </c>
      <c r="M91" s="19">
        <f>SUM(N91:P91)</f>
        <v>183884.06</v>
      </c>
      <c r="N91" s="19">
        <v>165495.65</v>
      </c>
      <c r="O91" s="19">
        <v>9194.2099999999991</v>
      </c>
      <c r="P91" s="19">
        <v>9194.2000000000007</v>
      </c>
      <c r="Q91" s="20">
        <v>8316.32</v>
      </c>
      <c r="R91" s="21">
        <f t="shared" si="51"/>
        <v>116.35286003543406</v>
      </c>
      <c r="S91" s="21">
        <v>18200</v>
      </c>
      <c r="T91" s="25">
        <f t="shared" si="59"/>
        <v>5.0000038067464896</v>
      </c>
      <c r="U91" s="25">
        <f t="shared" si="60"/>
        <v>4.9999983685372191</v>
      </c>
      <c r="V91" s="1" t="str">
        <f t="shared" si="57"/>
        <v/>
      </c>
      <c r="W91" s="1">
        <f t="shared" si="58"/>
        <v>9194.2029999999995</v>
      </c>
      <c r="Y91" s="41"/>
      <c r="Z91" s="41"/>
      <c r="AA91" s="41"/>
      <c r="AB91" s="41"/>
    </row>
    <row r="92" spans="1:28" x14ac:dyDescent="0.25">
      <c r="A92" s="10" t="s">
        <v>285</v>
      </c>
      <c r="B92" s="11" t="s">
        <v>382</v>
      </c>
      <c r="C92" s="12">
        <v>2014</v>
      </c>
      <c r="D92" s="13" t="s">
        <v>38</v>
      </c>
      <c r="E92" s="36" t="s">
        <v>341</v>
      </c>
      <c r="F92" s="15">
        <v>3</v>
      </c>
      <c r="G92" s="15">
        <v>2</v>
      </c>
      <c r="H92" s="16">
        <v>1950.7</v>
      </c>
      <c r="I92" s="16">
        <v>1576.7</v>
      </c>
      <c r="J92" s="16">
        <v>1429.5</v>
      </c>
      <c r="K92" s="17">
        <v>65</v>
      </c>
      <c r="L92" s="18" t="s">
        <v>40</v>
      </c>
      <c r="M92" s="19">
        <f>SUM(N92:P92)</f>
        <v>184944.61000000002</v>
      </c>
      <c r="N92" s="19">
        <v>166450.15</v>
      </c>
      <c r="O92" s="19">
        <v>9247.23</v>
      </c>
      <c r="P92" s="19">
        <v>9247.23</v>
      </c>
      <c r="Q92" s="20">
        <v>8383.91</v>
      </c>
      <c r="R92" s="21">
        <f t="shared" si="51"/>
        <v>117.29854125705589</v>
      </c>
      <c r="S92" s="21">
        <v>18200</v>
      </c>
      <c r="T92" s="25">
        <f t="shared" si="59"/>
        <v>4.9999997296487848</v>
      </c>
      <c r="U92" s="25">
        <f t="shared" si="60"/>
        <v>4.9999997296487848</v>
      </c>
      <c r="V92" s="1">
        <f t="shared" si="57"/>
        <v>9247.2305000000015</v>
      </c>
      <c r="W92" s="1">
        <f t="shared" si="58"/>
        <v>9247.2305000000015</v>
      </c>
      <c r="Y92" s="41"/>
      <c r="Z92" s="41"/>
      <c r="AA92" s="41"/>
      <c r="AB92" s="41"/>
    </row>
    <row r="93" spans="1:28" x14ac:dyDescent="0.25">
      <c r="A93" s="23"/>
      <c r="B93" s="105" t="s">
        <v>30</v>
      </c>
      <c r="C93" s="106"/>
      <c r="D93" s="106"/>
      <c r="E93" s="106"/>
      <c r="F93" s="106"/>
      <c r="G93" s="106"/>
      <c r="H93" s="106"/>
      <c r="I93" s="106"/>
      <c r="J93" s="106"/>
      <c r="K93" s="106"/>
      <c r="L93" s="107"/>
      <c r="M93" s="19">
        <f>N93</f>
        <v>657.73999999836087</v>
      </c>
      <c r="N93" s="19">
        <f>N94-SUM(N70:N92)</f>
        <v>657.73999999836087</v>
      </c>
      <c r="O93" s="19"/>
      <c r="P93" s="19"/>
      <c r="Q93" s="20"/>
      <c r="R93" s="21"/>
      <c r="S93" s="21"/>
      <c r="T93" s="22"/>
      <c r="U93" s="22"/>
      <c r="W93" s="1" t="str">
        <f>IF(V93&gt;O93,"!!!","")</f>
        <v/>
      </c>
    </row>
    <row r="94" spans="1:28" x14ac:dyDescent="0.25">
      <c r="A94" s="23"/>
      <c r="B94" s="105" t="s">
        <v>72</v>
      </c>
      <c r="C94" s="106"/>
      <c r="D94" s="106"/>
      <c r="E94" s="106"/>
      <c r="F94" s="106"/>
      <c r="G94" s="107"/>
      <c r="H94" s="19">
        <f>SUM(H70:H92)</f>
        <v>18105.099999999999</v>
      </c>
      <c r="I94" s="19">
        <f t="shared" ref="I94:J94" si="61">SUM(I70:I92)</f>
        <v>15165.900000000001</v>
      </c>
      <c r="J94" s="19">
        <f t="shared" si="61"/>
        <v>10896.199999999999</v>
      </c>
      <c r="K94" s="37">
        <f>SUM(K70:K92)</f>
        <v>782</v>
      </c>
      <c r="L94" s="5" t="s">
        <v>32</v>
      </c>
      <c r="M94" s="19">
        <f>SUM(M70:M93)</f>
        <v>12434371.429999998</v>
      </c>
      <c r="N94" s="19">
        <v>11191000</v>
      </c>
      <c r="O94" s="19">
        <f t="shared" ref="O94:Q94" si="62">SUM(O70:O93)</f>
        <v>621685.73999999987</v>
      </c>
      <c r="P94" s="19">
        <f t="shared" si="62"/>
        <v>621685.68999999983</v>
      </c>
      <c r="Q94" s="19">
        <f t="shared" si="62"/>
        <v>364178.6399999999</v>
      </c>
      <c r="R94" s="5" t="s">
        <v>32</v>
      </c>
      <c r="S94" s="5" t="s">
        <v>32</v>
      </c>
      <c r="T94" s="22"/>
      <c r="U94" s="22"/>
    </row>
    <row r="95" spans="1:28" s="82" customFormat="1" x14ac:dyDescent="0.25">
      <c r="A95" s="157" t="s">
        <v>84</v>
      </c>
      <c r="B95" s="158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9"/>
      <c r="T95" s="81"/>
      <c r="U95" s="81"/>
      <c r="Y95" s="83"/>
      <c r="Z95" s="83"/>
    </row>
    <row r="96" spans="1:28" x14ac:dyDescent="0.25">
      <c r="A96" s="160" t="s">
        <v>96</v>
      </c>
      <c r="B96" s="161" t="s">
        <v>383</v>
      </c>
      <c r="C96" s="162">
        <v>1981</v>
      </c>
      <c r="D96" s="163" t="s">
        <v>79</v>
      </c>
      <c r="E96" s="164" t="s">
        <v>341</v>
      </c>
      <c r="F96" s="165">
        <v>2</v>
      </c>
      <c r="G96" s="165">
        <v>2</v>
      </c>
      <c r="H96" s="166">
        <v>1109.2</v>
      </c>
      <c r="I96" s="166">
        <v>906.4</v>
      </c>
      <c r="J96" s="166">
        <v>185.4</v>
      </c>
      <c r="K96" s="167">
        <v>55</v>
      </c>
      <c r="L96" s="168" t="s">
        <v>40</v>
      </c>
      <c r="M96" s="169">
        <f>SUM(N96:P96)</f>
        <v>145851.23000000001</v>
      </c>
      <c r="N96" s="169">
        <v>131266.09</v>
      </c>
      <c r="O96" s="169">
        <v>7292.5700000000006</v>
      </c>
      <c r="P96" s="169">
        <v>7292.5700000000006</v>
      </c>
      <c r="Q96" s="169">
        <f>ROUND(P96*J96/I96,2)</f>
        <v>1491.66</v>
      </c>
      <c r="R96" s="170">
        <f>M96/I96</f>
        <v>160.9126544571933</v>
      </c>
      <c r="S96" s="170">
        <v>17000</v>
      </c>
      <c r="T96" s="22">
        <f>O96/M96*100</f>
        <v>5.000005827856234</v>
      </c>
      <c r="U96" s="22">
        <f>P96/M96*100</f>
        <v>5.000005827856234</v>
      </c>
      <c r="V96" s="41"/>
      <c r="W96" s="1" t="str">
        <f t="shared" ref="W96:W148" si="63">IF(U96&lt;5,M96*0.05,"")</f>
        <v/>
      </c>
      <c r="Y96" s="41">
        <f t="shared" ref="Y96" si="64">ROUND(M96*0.05,2)</f>
        <v>7292.56</v>
      </c>
      <c r="Z96" s="41" t="str">
        <f t="shared" ref="Z96" si="65">IF(Y96&gt;O96,"!!","")</f>
        <v/>
      </c>
    </row>
    <row r="97" spans="1:26" x14ac:dyDescent="0.25">
      <c r="A97" s="160" t="s">
        <v>97</v>
      </c>
      <c r="B97" s="161" t="s">
        <v>213</v>
      </c>
      <c r="C97" s="162">
        <v>2011</v>
      </c>
      <c r="D97" s="163" t="s">
        <v>79</v>
      </c>
      <c r="E97" s="164" t="s">
        <v>341</v>
      </c>
      <c r="F97" s="165">
        <v>3</v>
      </c>
      <c r="G97" s="165">
        <v>2</v>
      </c>
      <c r="H97" s="166">
        <v>3159</v>
      </c>
      <c r="I97" s="166">
        <v>1955</v>
      </c>
      <c r="J97" s="166">
        <v>332.1</v>
      </c>
      <c r="K97" s="167">
        <v>116</v>
      </c>
      <c r="L97" s="168" t="s">
        <v>40</v>
      </c>
      <c r="M97" s="169">
        <f t="shared" ref="M97:M148" si="66">SUM(N97:P97)</f>
        <v>70000</v>
      </c>
      <c r="N97" s="169">
        <v>63000</v>
      </c>
      <c r="O97" s="169">
        <v>3500</v>
      </c>
      <c r="P97" s="169">
        <v>3500</v>
      </c>
      <c r="Q97" s="169">
        <f>ROUND(P97*J97/I97,2)</f>
        <v>594.54999999999995</v>
      </c>
      <c r="R97" s="170">
        <f>M97/I97</f>
        <v>35.805626598465473</v>
      </c>
      <c r="S97" s="170">
        <v>17000</v>
      </c>
      <c r="T97" s="22">
        <f>O97/M97*100</f>
        <v>5</v>
      </c>
      <c r="U97" s="22">
        <f>P97/M97*100</f>
        <v>5</v>
      </c>
      <c r="V97" s="41"/>
      <c r="W97" s="1" t="str">
        <f t="shared" si="63"/>
        <v/>
      </c>
      <c r="Y97" s="41">
        <f t="shared" ref="Y97:Y148" si="67">ROUND(M97*0.05,2)</f>
        <v>3500</v>
      </c>
      <c r="Z97" s="41" t="str">
        <f t="shared" ref="Z97:Z148" si="68">IF(Y97&gt;O97,"!!","")</f>
        <v/>
      </c>
    </row>
    <row r="98" spans="1:26" x14ac:dyDescent="0.25">
      <c r="A98" s="160" t="s">
        <v>98</v>
      </c>
      <c r="B98" s="161" t="s">
        <v>214</v>
      </c>
      <c r="C98" s="162">
        <v>2011</v>
      </c>
      <c r="D98" s="163" t="s">
        <v>79</v>
      </c>
      <c r="E98" s="164" t="s">
        <v>341</v>
      </c>
      <c r="F98" s="165">
        <v>3</v>
      </c>
      <c r="G98" s="165">
        <v>2</v>
      </c>
      <c r="H98" s="166">
        <v>3134.2</v>
      </c>
      <c r="I98" s="166">
        <v>2133.308</v>
      </c>
      <c r="J98" s="166">
        <v>155</v>
      </c>
      <c r="K98" s="167">
        <v>112</v>
      </c>
      <c r="L98" s="168" t="s">
        <v>40</v>
      </c>
      <c r="M98" s="169">
        <f t="shared" si="66"/>
        <v>70000</v>
      </c>
      <c r="N98" s="169">
        <v>63000</v>
      </c>
      <c r="O98" s="169">
        <v>3500</v>
      </c>
      <c r="P98" s="169">
        <v>3500</v>
      </c>
      <c r="Q98" s="169">
        <f t="shared" ref="Q98:Q148" si="69">ROUND(P98*J98/I98,2)</f>
        <v>254.3</v>
      </c>
      <c r="R98" s="170">
        <f>M98/I98</f>
        <v>32.81288965306463</v>
      </c>
      <c r="S98" s="170">
        <v>17000</v>
      </c>
      <c r="T98" s="22">
        <f>O98/M98*100</f>
        <v>5</v>
      </c>
      <c r="U98" s="22">
        <f>P98/M98*100</f>
        <v>5</v>
      </c>
      <c r="V98" s="41"/>
      <c r="W98" s="1" t="str">
        <f t="shared" si="63"/>
        <v/>
      </c>
      <c r="Y98" s="41">
        <f t="shared" si="67"/>
        <v>3500</v>
      </c>
      <c r="Z98" s="41" t="str">
        <f t="shared" si="68"/>
        <v/>
      </c>
    </row>
    <row r="99" spans="1:26" x14ac:dyDescent="0.25">
      <c r="A99" s="160" t="s">
        <v>99</v>
      </c>
      <c r="B99" s="161" t="s">
        <v>384</v>
      </c>
      <c r="C99" s="162">
        <v>1985</v>
      </c>
      <c r="D99" s="163" t="s">
        <v>79</v>
      </c>
      <c r="E99" s="164" t="s">
        <v>341</v>
      </c>
      <c r="F99" s="165">
        <v>2</v>
      </c>
      <c r="G99" s="165">
        <v>2</v>
      </c>
      <c r="H99" s="166">
        <v>1034.8</v>
      </c>
      <c r="I99" s="166">
        <v>890.9</v>
      </c>
      <c r="J99" s="166">
        <v>131.52000000000001</v>
      </c>
      <c r="K99" s="167">
        <v>45</v>
      </c>
      <c r="L99" s="168" t="s">
        <v>40</v>
      </c>
      <c r="M99" s="169">
        <f t="shared" si="66"/>
        <v>100000</v>
      </c>
      <c r="N99" s="169">
        <v>90000</v>
      </c>
      <c r="O99" s="169">
        <v>5000</v>
      </c>
      <c r="P99" s="169">
        <v>5000</v>
      </c>
      <c r="Q99" s="169">
        <f t="shared" si="69"/>
        <v>738.13</v>
      </c>
      <c r="R99" s="170">
        <f t="shared" ref="R99:R148" si="70">M99/I99</f>
        <v>112.24604332697272</v>
      </c>
      <c r="S99" s="170">
        <v>17000</v>
      </c>
      <c r="T99" s="22">
        <f t="shared" ref="T99:T148" si="71">O99/M99*100</f>
        <v>5</v>
      </c>
      <c r="U99" s="22">
        <f t="shared" ref="U99:U148" si="72">P99/M99*100</f>
        <v>5</v>
      </c>
      <c r="V99" s="41"/>
      <c r="W99" s="1" t="str">
        <f t="shared" si="63"/>
        <v/>
      </c>
      <c r="Y99" s="41">
        <f t="shared" si="67"/>
        <v>5000</v>
      </c>
      <c r="Z99" s="41" t="str">
        <f t="shared" si="68"/>
        <v/>
      </c>
    </row>
    <row r="100" spans="1:26" x14ac:dyDescent="0.25">
      <c r="A100" s="160" t="s">
        <v>100</v>
      </c>
      <c r="B100" s="161" t="s">
        <v>216</v>
      </c>
      <c r="C100" s="162">
        <v>1987</v>
      </c>
      <c r="D100" s="163" t="s">
        <v>38</v>
      </c>
      <c r="E100" s="171" t="s">
        <v>39</v>
      </c>
      <c r="F100" s="165">
        <v>2</v>
      </c>
      <c r="G100" s="165">
        <v>2</v>
      </c>
      <c r="H100" s="166">
        <v>1081.4000000000001</v>
      </c>
      <c r="I100" s="166">
        <v>887.2</v>
      </c>
      <c r="J100" s="166">
        <v>173.2</v>
      </c>
      <c r="K100" s="167">
        <v>59</v>
      </c>
      <c r="L100" s="168" t="s">
        <v>40</v>
      </c>
      <c r="M100" s="169">
        <f t="shared" si="66"/>
        <v>110000</v>
      </c>
      <c r="N100" s="169">
        <v>99000</v>
      </c>
      <c r="O100" s="169">
        <v>5500</v>
      </c>
      <c r="P100" s="169">
        <v>5500</v>
      </c>
      <c r="Q100" s="169">
        <f t="shared" si="69"/>
        <v>1073.72</v>
      </c>
      <c r="R100" s="170">
        <f t="shared" si="70"/>
        <v>123.98557258791703</v>
      </c>
      <c r="S100" s="170">
        <v>17000</v>
      </c>
      <c r="T100" s="22">
        <f t="shared" si="71"/>
        <v>5</v>
      </c>
      <c r="U100" s="22">
        <f t="shared" si="72"/>
        <v>5</v>
      </c>
      <c r="V100" s="41"/>
      <c r="W100" s="1" t="str">
        <f t="shared" si="63"/>
        <v/>
      </c>
      <c r="Y100" s="41">
        <f t="shared" si="67"/>
        <v>5500</v>
      </c>
      <c r="Z100" s="41" t="str">
        <f t="shared" si="68"/>
        <v/>
      </c>
    </row>
    <row r="101" spans="1:26" x14ac:dyDescent="0.25">
      <c r="A101" s="160" t="s">
        <v>101</v>
      </c>
      <c r="B101" s="161" t="s">
        <v>217</v>
      </c>
      <c r="C101" s="162">
        <v>1989</v>
      </c>
      <c r="D101" s="163" t="s">
        <v>38</v>
      </c>
      <c r="E101" s="171" t="s">
        <v>39</v>
      </c>
      <c r="F101" s="165">
        <v>2</v>
      </c>
      <c r="G101" s="165">
        <v>2</v>
      </c>
      <c r="H101" s="166">
        <v>880.5</v>
      </c>
      <c r="I101" s="166">
        <v>509.5</v>
      </c>
      <c r="J101" s="166">
        <v>317.2</v>
      </c>
      <c r="K101" s="167">
        <v>55</v>
      </c>
      <c r="L101" s="168" t="s">
        <v>40</v>
      </c>
      <c r="M101" s="169">
        <f t="shared" si="66"/>
        <v>110000</v>
      </c>
      <c r="N101" s="169">
        <v>99000</v>
      </c>
      <c r="O101" s="169">
        <v>5500</v>
      </c>
      <c r="P101" s="169">
        <v>5500</v>
      </c>
      <c r="Q101" s="169">
        <f t="shared" si="69"/>
        <v>3424.14</v>
      </c>
      <c r="R101" s="170">
        <f t="shared" si="70"/>
        <v>215.89793915603533</v>
      </c>
      <c r="S101" s="170">
        <v>17000</v>
      </c>
      <c r="T101" s="22">
        <f t="shared" si="71"/>
        <v>5</v>
      </c>
      <c r="U101" s="22">
        <f t="shared" si="72"/>
        <v>5</v>
      </c>
      <c r="V101" s="41"/>
      <c r="W101" s="1" t="str">
        <f t="shared" si="63"/>
        <v/>
      </c>
      <c r="Y101" s="41">
        <f t="shared" si="67"/>
        <v>5500</v>
      </c>
      <c r="Z101" s="41" t="str">
        <f t="shared" si="68"/>
        <v/>
      </c>
    </row>
    <row r="102" spans="1:26" x14ac:dyDescent="0.25">
      <c r="A102" s="160" t="s">
        <v>102</v>
      </c>
      <c r="B102" s="161" t="s">
        <v>218</v>
      </c>
      <c r="C102" s="162">
        <v>1990</v>
      </c>
      <c r="D102" s="163" t="s">
        <v>38</v>
      </c>
      <c r="E102" s="171" t="s">
        <v>39</v>
      </c>
      <c r="F102" s="165">
        <v>2</v>
      </c>
      <c r="G102" s="165">
        <v>2</v>
      </c>
      <c r="H102" s="166">
        <v>1078.5</v>
      </c>
      <c r="I102" s="166">
        <v>666.5</v>
      </c>
      <c r="J102" s="166">
        <v>211.8</v>
      </c>
      <c r="K102" s="167">
        <v>54</v>
      </c>
      <c r="L102" s="168" t="s">
        <v>40</v>
      </c>
      <c r="M102" s="169">
        <f t="shared" si="66"/>
        <v>110000</v>
      </c>
      <c r="N102" s="169">
        <v>99000</v>
      </c>
      <c r="O102" s="169">
        <v>5500</v>
      </c>
      <c r="P102" s="169">
        <v>5500</v>
      </c>
      <c r="Q102" s="169">
        <f t="shared" si="69"/>
        <v>1747.79</v>
      </c>
      <c r="R102" s="170">
        <f t="shared" ref="R102:R142" si="73">M102/I102</f>
        <v>165.04126031507877</v>
      </c>
      <c r="S102" s="170">
        <v>17000</v>
      </c>
      <c r="T102" s="22">
        <f t="shared" ref="T102:T142" si="74">O102/M102*100</f>
        <v>5</v>
      </c>
      <c r="U102" s="22">
        <f t="shared" ref="U102:U142" si="75">P102/M102*100</f>
        <v>5</v>
      </c>
      <c r="V102" s="41"/>
      <c r="W102" s="1" t="str">
        <f t="shared" ref="W102:W142" si="76">IF(U102&lt;5,M102*0.05,"")</f>
        <v/>
      </c>
      <c r="Y102" s="41">
        <f t="shared" si="67"/>
        <v>5500</v>
      </c>
      <c r="Z102" s="41" t="str">
        <f t="shared" si="68"/>
        <v/>
      </c>
    </row>
    <row r="103" spans="1:26" x14ac:dyDescent="0.25">
      <c r="A103" s="160" t="s">
        <v>103</v>
      </c>
      <c r="B103" s="161" t="s">
        <v>219</v>
      </c>
      <c r="C103" s="162">
        <v>1989</v>
      </c>
      <c r="D103" s="163" t="s">
        <v>38</v>
      </c>
      <c r="E103" s="171" t="s">
        <v>39</v>
      </c>
      <c r="F103" s="165">
        <v>2</v>
      </c>
      <c r="G103" s="165">
        <v>2</v>
      </c>
      <c r="H103" s="166">
        <v>1074.5999999999999</v>
      </c>
      <c r="I103" s="166">
        <v>533.20000000000005</v>
      </c>
      <c r="J103" s="166">
        <v>333.8</v>
      </c>
      <c r="K103" s="167">
        <v>47</v>
      </c>
      <c r="L103" s="168" t="s">
        <v>40</v>
      </c>
      <c r="M103" s="169">
        <f t="shared" si="66"/>
        <v>110000</v>
      </c>
      <c r="N103" s="169">
        <v>99000</v>
      </c>
      <c r="O103" s="169">
        <v>5500</v>
      </c>
      <c r="P103" s="169">
        <v>5500</v>
      </c>
      <c r="Q103" s="169">
        <f t="shared" si="69"/>
        <v>3443.17</v>
      </c>
      <c r="R103" s="170">
        <f t="shared" si="73"/>
        <v>206.30157539384845</v>
      </c>
      <c r="S103" s="170">
        <v>17000</v>
      </c>
      <c r="T103" s="22">
        <f t="shared" si="74"/>
        <v>5</v>
      </c>
      <c r="U103" s="22">
        <f t="shared" si="75"/>
        <v>5</v>
      </c>
      <c r="V103" s="41"/>
      <c r="W103" s="1" t="str">
        <f t="shared" si="76"/>
        <v/>
      </c>
      <c r="Y103" s="41">
        <f t="shared" si="67"/>
        <v>5500</v>
      </c>
      <c r="Z103" s="41" t="str">
        <f t="shared" si="68"/>
        <v/>
      </c>
    </row>
    <row r="104" spans="1:26" x14ac:dyDescent="0.25">
      <c r="A104" s="160" t="s">
        <v>104</v>
      </c>
      <c r="B104" s="161" t="s">
        <v>220</v>
      </c>
      <c r="C104" s="162">
        <v>1988</v>
      </c>
      <c r="D104" s="163" t="s">
        <v>38</v>
      </c>
      <c r="E104" s="171" t="s">
        <v>39</v>
      </c>
      <c r="F104" s="165">
        <v>2</v>
      </c>
      <c r="G104" s="165">
        <v>2</v>
      </c>
      <c r="H104" s="166">
        <v>851.1</v>
      </c>
      <c r="I104" s="166">
        <v>455.9</v>
      </c>
      <c r="J104" s="166">
        <v>285.10000000000002</v>
      </c>
      <c r="K104" s="167">
        <v>52</v>
      </c>
      <c r="L104" s="168" t="s">
        <v>40</v>
      </c>
      <c r="M104" s="169">
        <f t="shared" si="66"/>
        <v>110000</v>
      </c>
      <c r="N104" s="169">
        <v>99000</v>
      </c>
      <c r="O104" s="169">
        <v>5500</v>
      </c>
      <c r="P104" s="169">
        <v>5500</v>
      </c>
      <c r="Q104" s="169">
        <f t="shared" si="69"/>
        <v>3439.46</v>
      </c>
      <c r="R104" s="170">
        <f t="shared" si="73"/>
        <v>241.28098267163853</v>
      </c>
      <c r="S104" s="170">
        <v>17000</v>
      </c>
      <c r="T104" s="22">
        <f t="shared" si="74"/>
        <v>5</v>
      </c>
      <c r="U104" s="22">
        <f t="shared" si="75"/>
        <v>5</v>
      </c>
      <c r="V104" s="41"/>
      <c r="W104" s="1" t="str">
        <f t="shared" si="76"/>
        <v/>
      </c>
      <c r="Y104" s="41">
        <f t="shared" si="67"/>
        <v>5500</v>
      </c>
      <c r="Z104" s="41" t="str">
        <f t="shared" si="68"/>
        <v/>
      </c>
    </row>
    <row r="105" spans="1:26" x14ac:dyDescent="0.25">
      <c r="A105" s="160" t="s">
        <v>105</v>
      </c>
      <c r="B105" s="161" t="s">
        <v>221</v>
      </c>
      <c r="C105" s="162">
        <v>1988</v>
      </c>
      <c r="D105" s="163" t="s">
        <v>38</v>
      </c>
      <c r="E105" s="171" t="s">
        <v>39</v>
      </c>
      <c r="F105" s="165">
        <v>2</v>
      </c>
      <c r="G105" s="165">
        <v>2</v>
      </c>
      <c r="H105" s="166">
        <v>884.4</v>
      </c>
      <c r="I105" s="166">
        <v>447.1</v>
      </c>
      <c r="J105" s="166">
        <v>286.60000000000002</v>
      </c>
      <c r="K105" s="167">
        <v>50</v>
      </c>
      <c r="L105" s="168" t="s">
        <v>40</v>
      </c>
      <c r="M105" s="169">
        <f t="shared" si="66"/>
        <v>110000</v>
      </c>
      <c r="N105" s="169">
        <v>99000</v>
      </c>
      <c r="O105" s="169">
        <v>5500</v>
      </c>
      <c r="P105" s="169">
        <v>5500</v>
      </c>
      <c r="Q105" s="169">
        <f t="shared" si="69"/>
        <v>3525.61</v>
      </c>
      <c r="R105" s="170">
        <f t="shared" si="73"/>
        <v>246.0299709237307</v>
      </c>
      <c r="S105" s="170">
        <v>17000</v>
      </c>
      <c r="T105" s="22">
        <f t="shared" si="74"/>
        <v>5</v>
      </c>
      <c r="U105" s="22">
        <f t="shared" si="75"/>
        <v>5</v>
      </c>
      <c r="V105" s="41"/>
      <c r="W105" s="1" t="str">
        <f t="shared" si="76"/>
        <v/>
      </c>
      <c r="Y105" s="41">
        <f t="shared" si="67"/>
        <v>5500</v>
      </c>
      <c r="Z105" s="41" t="str">
        <f t="shared" si="68"/>
        <v/>
      </c>
    </row>
    <row r="106" spans="1:26" x14ac:dyDescent="0.25">
      <c r="A106" s="160" t="s">
        <v>106</v>
      </c>
      <c r="B106" s="161" t="s">
        <v>222</v>
      </c>
      <c r="C106" s="162">
        <v>1989</v>
      </c>
      <c r="D106" s="163" t="s">
        <v>38</v>
      </c>
      <c r="E106" s="171" t="s">
        <v>39</v>
      </c>
      <c r="F106" s="165">
        <v>2</v>
      </c>
      <c r="G106" s="165">
        <v>2</v>
      </c>
      <c r="H106" s="166">
        <v>1067</v>
      </c>
      <c r="I106" s="166">
        <v>535.1</v>
      </c>
      <c r="J106" s="166">
        <v>334.7</v>
      </c>
      <c r="K106" s="167">
        <v>52</v>
      </c>
      <c r="L106" s="168" t="s">
        <v>40</v>
      </c>
      <c r="M106" s="169">
        <f t="shared" si="66"/>
        <v>110000</v>
      </c>
      <c r="N106" s="169">
        <v>99000</v>
      </c>
      <c r="O106" s="169">
        <v>5500</v>
      </c>
      <c r="P106" s="169">
        <v>5500</v>
      </c>
      <c r="Q106" s="169">
        <f t="shared" si="69"/>
        <v>3440.2</v>
      </c>
      <c r="R106" s="170">
        <f t="shared" si="73"/>
        <v>205.56905251354885</v>
      </c>
      <c r="S106" s="170">
        <v>17000</v>
      </c>
      <c r="T106" s="22">
        <f t="shared" si="74"/>
        <v>5</v>
      </c>
      <c r="U106" s="22">
        <f t="shared" si="75"/>
        <v>5</v>
      </c>
      <c r="V106" s="41"/>
      <c r="W106" s="1" t="str">
        <f t="shared" si="76"/>
        <v/>
      </c>
      <c r="Y106" s="41">
        <f t="shared" si="67"/>
        <v>5500</v>
      </c>
      <c r="Z106" s="41" t="str">
        <f t="shared" si="68"/>
        <v/>
      </c>
    </row>
    <row r="107" spans="1:26" x14ac:dyDescent="0.25">
      <c r="A107" s="160" t="s">
        <v>107</v>
      </c>
      <c r="B107" s="161" t="s">
        <v>223</v>
      </c>
      <c r="C107" s="162">
        <v>1994</v>
      </c>
      <c r="D107" s="163" t="s">
        <v>38</v>
      </c>
      <c r="E107" s="171" t="s">
        <v>39</v>
      </c>
      <c r="F107" s="165">
        <v>2</v>
      </c>
      <c r="G107" s="165">
        <v>1</v>
      </c>
      <c r="H107" s="166">
        <v>547.70000000000005</v>
      </c>
      <c r="I107" s="166">
        <v>495.1</v>
      </c>
      <c r="J107" s="166">
        <v>270.10000000000002</v>
      </c>
      <c r="K107" s="167">
        <v>12</v>
      </c>
      <c r="L107" s="168" t="s">
        <v>40</v>
      </c>
      <c r="M107" s="169">
        <f t="shared" si="66"/>
        <v>110000</v>
      </c>
      <c r="N107" s="169">
        <v>99000</v>
      </c>
      <c r="O107" s="169">
        <v>5500</v>
      </c>
      <c r="P107" s="169">
        <v>5500</v>
      </c>
      <c r="Q107" s="169">
        <f t="shared" si="69"/>
        <v>3000.5</v>
      </c>
      <c r="R107" s="170">
        <f t="shared" si="73"/>
        <v>222.17733791153302</v>
      </c>
      <c r="S107" s="170">
        <v>17000</v>
      </c>
      <c r="T107" s="22">
        <f t="shared" si="74"/>
        <v>5</v>
      </c>
      <c r="U107" s="22">
        <f t="shared" si="75"/>
        <v>5</v>
      </c>
      <c r="V107" s="41"/>
      <c r="W107" s="1" t="str">
        <f t="shared" si="76"/>
        <v/>
      </c>
      <c r="Y107" s="41">
        <f t="shared" si="67"/>
        <v>5500</v>
      </c>
      <c r="Z107" s="41" t="str">
        <f t="shared" si="68"/>
        <v/>
      </c>
    </row>
    <row r="108" spans="1:26" x14ac:dyDescent="0.25">
      <c r="A108" s="160" t="s">
        <v>108</v>
      </c>
      <c r="B108" s="161" t="s">
        <v>385</v>
      </c>
      <c r="C108" s="162">
        <v>1985</v>
      </c>
      <c r="D108" s="163" t="s">
        <v>38</v>
      </c>
      <c r="E108" s="171" t="s">
        <v>39</v>
      </c>
      <c r="F108" s="165">
        <v>2</v>
      </c>
      <c r="G108" s="165">
        <v>2</v>
      </c>
      <c r="H108" s="166">
        <v>1089.2</v>
      </c>
      <c r="I108" s="166">
        <v>728.1</v>
      </c>
      <c r="J108" s="166">
        <v>157.1</v>
      </c>
      <c r="K108" s="167">
        <v>53</v>
      </c>
      <c r="L108" s="168" t="s">
        <v>40</v>
      </c>
      <c r="M108" s="169">
        <f t="shared" si="66"/>
        <v>110000</v>
      </c>
      <c r="N108" s="169">
        <v>99000</v>
      </c>
      <c r="O108" s="169">
        <v>5500</v>
      </c>
      <c r="P108" s="169">
        <v>5500</v>
      </c>
      <c r="Q108" s="169">
        <f t="shared" si="69"/>
        <v>1186.72</v>
      </c>
      <c r="R108" s="170">
        <f t="shared" si="73"/>
        <v>151.07814860596071</v>
      </c>
      <c r="S108" s="170">
        <v>17000</v>
      </c>
      <c r="T108" s="22">
        <f t="shared" si="74"/>
        <v>5</v>
      </c>
      <c r="U108" s="22">
        <f t="shared" si="75"/>
        <v>5</v>
      </c>
      <c r="V108" s="41"/>
      <c r="W108" s="1" t="str">
        <f t="shared" si="76"/>
        <v/>
      </c>
      <c r="Y108" s="41">
        <f t="shared" si="67"/>
        <v>5500</v>
      </c>
      <c r="Z108" s="41" t="str">
        <f t="shared" si="68"/>
        <v/>
      </c>
    </row>
    <row r="109" spans="1:26" x14ac:dyDescent="0.25">
      <c r="A109" s="160" t="s">
        <v>109</v>
      </c>
      <c r="B109" s="161" t="s">
        <v>386</v>
      </c>
      <c r="C109" s="162">
        <v>1985</v>
      </c>
      <c r="D109" s="163" t="s">
        <v>38</v>
      </c>
      <c r="E109" s="171" t="s">
        <v>39</v>
      </c>
      <c r="F109" s="165">
        <v>2</v>
      </c>
      <c r="G109" s="165">
        <v>3</v>
      </c>
      <c r="H109" s="166">
        <v>1295.9000000000001</v>
      </c>
      <c r="I109" s="166">
        <v>1109.7</v>
      </c>
      <c r="J109" s="166">
        <v>0</v>
      </c>
      <c r="K109" s="167">
        <v>67</v>
      </c>
      <c r="L109" s="168" t="s">
        <v>40</v>
      </c>
      <c r="M109" s="169">
        <f t="shared" si="66"/>
        <v>110000</v>
      </c>
      <c r="N109" s="169">
        <v>99000</v>
      </c>
      <c r="O109" s="169">
        <v>5500</v>
      </c>
      <c r="P109" s="169">
        <v>5500</v>
      </c>
      <c r="Q109" s="169">
        <f t="shared" si="69"/>
        <v>0</v>
      </c>
      <c r="R109" s="170">
        <f t="shared" si="73"/>
        <v>99.125889880147781</v>
      </c>
      <c r="S109" s="170">
        <v>17000</v>
      </c>
      <c r="T109" s="22">
        <f t="shared" si="74"/>
        <v>5</v>
      </c>
      <c r="U109" s="22">
        <f t="shared" si="75"/>
        <v>5</v>
      </c>
      <c r="V109" s="41"/>
      <c r="W109" s="1" t="str">
        <f t="shared" si="76"/>
        <v/>
      </c>
      <c r="Y109" s="41">
        <f t="shared" si="67"/>
        <v>5500</v>
      </c>
      <c r="Z109" s="41" t="str">
        <f t="shared" si="68"/>
        <v/>
      </c>
    </row>
    <row r="110" spans="1:26" x14ac:dyDescent="0.25">
      <c r="A110" s="160" t="s">
        <v>110</v>
      </c>
      <c r="B110" s="161" t="s">
        <v>387</v>
      </c>
      <c r="C110" s="162">
        <v>1995</v>
      </c>
      <c r="D110" s="163" t="s">
        <v>38</v>
      </c>
      <c r="E110" s="171" t="s">
        <v>39</v>
      </c>
      <c r="F110" s="165">
        <v>2</v>
      </c>
      <c r="G110" s="165">
        <v>1</v>
      </c>
      <c r="H110" s="166">
        <v>471.4</v>
      </c>
      <c r="I110" s="166">
        <v>377.6</v>
      </c>
      <c r="J110" s="166">
        <v>200.9</v>
      </c>
      <c r="K110" s="167">
        <v>34</v>
      </c>
      <c r="L110" s="168" t="s">
        <v>40</v>
      </c>
      <c r="M110" s="169">
        <f t="shared" si="66"/>
        <v>110000</v>
      </c>
      <c r="N110" s="169">
        <v>99000</v>
      </c>
      <c r="O110" s="169">
        <v>5500</v>
      </c>
      <c r="P110" s="169">
        <v>5500</v>
      </c>
      <c r="Q110" s="169">
        <f t="shared" si="69"/>
        <v>2926.24</v>
      </c>
      <c r="R110" s="170">
        <f t="shared" si="73"/>
        <v>291.31355932203388</v>
      </c>
      <c r="S110" s="170">
        <v>17000</v>
      </c>
      <c r="T110" s="22">
        <f t="shared" si="74"/>
        <v>5</v>
      </c>
      <c r="U110" s="22">
        <f t="shared" si="75"/>
        <v>5</v>
      </c>
      <c r="V110" s="41"/>
      <c r="W110" s="1" t="str">
        <f t="shared" si="76"/>
        <v/>
      </c>
      <c r="Y110" s="41">
        <f t="shared" si="67"/>
        <v>5500</v>
      </c>
      <c r="Z110" s="41" t="str">
        <f t="shared" si="68"/>
        <v/>
      </c>
    </row>
    <row r="111" spans="1:26" x14ac:dyDescent="0.25">
      <c r="A111" s="160" t="s">
        <v>111</v>
      </c>
      <c r="B111" s="161" t="s">
        <v>388</v>
      </c>
      <c r="C111" s="162">
        <v>1994</v>
      </c>
      <c r="D111" s="163" t="s">
        <v>38</v>
      </c>
      <c r="E111" s="171" t="s">
        <v>39</v>
      </c>
      <c r="F111" s="165">
        <v>2</v>
      </c>
      <c r="G111" s="165">
        <v>2</v>
      </c>
      <c r="H111" s="166">
        <v>859.7</v>
      </c>
      <c r="I111" s="166">
        <v>765.7</v>
      </c>
      <c r="J111" s="166">
        <v>204</v>
      </c>
      <c r="K111" s="167">
        <v>52</v>
      </c>
      <c r="L111" s="168" t="s">
        <v>40</v>
      </c>
      <c r="M111" s="169">
        <f t="shared" si="66"/>
        <v>110000</v>
      </c>
      <c r="N111" s="169">
        <v>99000</v>
      </c>
      <c r="O111" s="169">
        <v>5500</v>
      </c>
      <c r="P111" s="169">
        <v>5500</v>
      </c>
      <c r="Q111" s="169">
        <f t="shared" si="69"/>
        <v>1465.33</v>
      </c>
      <c r="R111" s="170">
        <f t="shared" si="73"/>
        <v>143.65939663053413</v>
      </c>
      <c r="S111" s="170">
        <v>17000</v>
      </c>
      <c r="T111" s="22">
        <f t="shared" si="74"/>
        <v>5</v>
      </c>
      <c r="U111" s="22">
        <f t="shared" si="75"/>
        <v>5</v>
      </c>
      <c r="V111" s="41"/>
      <c r="W111" s="1" t="str">
        <f t="shared" si="76"/>
        <v/>
      </c>
      <c r="Y111" s="41">
        <f t="shared" si="67"/>
        <v>5500</v>
      </c>
      <c r="Z111" s="41" t="str">
        <f t="shared" si="68"/>
        <v/>
      </c>
    </row>
    <row r="112" spans="1:26" ht="15.75" customHeight="1" x14ac:dyDescent="0.25">
      <c r="A112" s="160" t="s">
        <v>175</v>
      </c>
      <c r="B112" s="161" t="s">
        <v>389</v>
      </c>
      <c r="C112" s="162">
        <v>1989</v>
      </c>
      <c r="D112" s="163" t="s">
        <v>38</v>
      </c>
      <c r="E112" s="171" t="s">
        <v>39</v>
      </c>
      <c r="F112" s="165">
        <v>2</v>
      </c>
      <c r="G112" s="165">
        <v>2</v>
      </c>
      <c r="H112" s="166">
        <v>1008.08</v>
      </c>
      <c r="I112" s="166">
        <v>867.8</v>
      </c>
      <c r="J112" s="166">
        <v>0</v>
      </c>
      <c r="K112" s="167">
        <v>42</v>
      </c>
      <c r="L112" s="168" t="s">
        <v>40</v>
      </c>
      <c r="M112" s="169">
        <f t="shared" si="66"/>
        <v>110000</v>
      </c>
      <c r="N112" s="169">
        <v>99000</v>
      </c>
      <c r="O112" s="169">
        <v>5500</v>
      </c>
      <c r="P112" s="169">
        <v>5500</v>
      </c>
      <c r="Q112" s="169">
        <f t="shared" si="69"/>
        <v>0</v>
      </c>
      <c r="R112" s="170">
        <f t="shared" si="73"/>
        <v>126.75731735422909</v>
      </c>
      <c r="S112" s="170">
        <v>17000</v>
      </c>
      <c r="T112" s="22">
        <f t="shared" si="74"/>
        <v>5</v>
      </c>
      <c r="U112" s="22">
        <f t="shared" si="75"/>
        <v>5</v>
      </c>
      <c r="V112" s="41"/>
      <c r="W112" s="1" t="str">
        <f t="shared" si="76"/>
        <v/>
      </c>
      <c r="Y112" s="41">
        <f t="shared" si="67"/>
        <v>5500</v>
      </c>
      <c r="Z112" s="41" t="str">
        <f t="shared" si="68"/>
        <v/>
      </c>
    </row>
    <row r="113" spans="1:26" x14ac:dyDescent="0.25">
      <c r="A113" s="160" t="s">
        <v>176</v>
      </c>
      <c r="B113" s="161" t="s">
        <v>390</v>
      </c>
      <c r="C113" s="162">
        <v>1986</v>
      </c>
      <c r="D113" s="163" t="s">
        <v>38</v>
      </c>
      <c r="E113" s="171" t="s">
        <v>39</v>
      </c>
      <c r="F113" s="165">
        <v>2</v>
      </c>
      <c r="G113" s="165">
        <v>2</v>
      </c>
      <c r="H113" s="166">
        <v>1091.3</v>
      </c>
      <c r="I113" s="166">
        <v>892</v>
      </c>
      <c r="J113" s="166">
        <v>85.2</v>
      </c>
      <c r="K113" s="167">
        <v>46</v>
      </c>
      <c r="L113" s="168" t="s">
        <v>40</v>
      </c>
      <c r="M113" s="169">
        <f t="shared" si="66"/>
        <v>110000</v>
      </c>
      <c r="N113" s="169">
        <v>99000</v>
      </c>
      <c r="O113" s="169">
        <v>5500</v>
      </c>
      <c r="P113" s="169">
        <v>5500</v>
      </c>
      <c r="Q113" s="169">
        <f t="shared" si="69"/>
        <v>525.34</v>
      </c>
      <c r="R113" s="170">
        <f t="shared" si="73"/>
        <v>123.31838565022422</v>
      </c>
      <c r="S113" s="170">
        <v>17000</v>
      </c>
      <c r="T113" s="22">
        <f t="shared" si="74"/>
        <v>5</v>
      </c>
      <c r="U113" s="22">
        <f t="shared" si="75"/>
        <v>5</v>
      </c>
      <c r="V113" s="41"/>
      <c r="W113" s="1" t="str">
        <f t="shared" si="76"/>
        <v/>
      </c>
      <c r="Y113" s="41">
        <f t="shared" si="67"/>
        <v>5500</v>
      </c>
      <c r="Z113" s="41" t="str">
        <f t="shared" si="68"/>
        <v/>
      </c>
    </row>
    <row r="114" spans="1:26" x14ac:dyDescent="0.25">
      <c r="A114" s="160" t="s">
        <v>177</v>
      </c>
      <c r="B114" s="161" t="s">
        <v>391</v>
      </c>
      <c r="C114" s="162">
        <v>1985</v>
      </c>
      <c r="D114" s="163" t="s">
        <v>38</v>
      </c>
      <c r="E114" s="171" t="s">
        <v>39</v>
      </c>
      <c r="F114" s="165">
        <v>2</v>
      </c>
      <c r="G114" s="165">
        <v>2</v>
      </c>
      <c r="H114" s="166">
        <v>1031.3</v>
      </c>
      <c r="I114" s="166">
        <v>885.4</v>
      </c>
      <c r="J114" s="166">
        <v>180.5</v>
      </c>
      <c r="K114" s="167">
        <v>53</v>
      </c>
      <c r="L114" s="168" t="s">
        <v>40</v>
      </c>
      <c r="M114" s="169">
        <f t="shared" si="66"/>
        <v>110000</v>
      </c>
      <c r="N114" s="169">
        <v>99000</v>
      </c>
      <c r="O114" s="169">
        <v>5500</v>
      </c>
      <c r="P114" s="169">
        <v>5500</v>
      </c>
      <c r="Q114" s="169">
        <f t="shared" si="69"/>
        <v>1121.24</v>
      </c>
      <c r="R114" s="170">
        <f t="shared" si="73"/>
        <v>124.2376327083804</v>
      </c>
      <c r="S114" s="170">
        <v>17000</v>
      </c>
      <c r="T114" s="22">
        <f t="shared" si="74"/>
        <v>5</v>
      </c>
      <c r="U114" s="22">
        <f t="shared" si="75"/>
        <v>5</v>
      </c>
      <c r="V114" s="41"/>
      <c r="W114" s="1" t="str">
        <f t="shared" si="76"/>
        <v/>
      </c>
      <c r="Y114" s="41">
        <f t="shared" si="67"/>
        <v>5500</v>
      </c>
      <c r="Z114" s="41" t="str">
        <f t="shared" si="68"/>
        <v/>
      </c>
    </row>
    <row r="115" spans="1:26" x14ac:dyDescent="0.25">
      <c r="A115" s="160" t="s">
        <v>178</v>
      </c>
      <c r="B115" s="161" t="s">
        <v>392</v>
      </c>
      <c r="C115" s="162">
        <v>1985</v>
      </c>
      <c r="D115" s="163" t="s">
        <v>38</v>
      </c>
      <c r="E115" s="171" t="s">
        <v>39</v>
      </c>
      <c r="F115" s="165">
        <v>2</v>
      </c>
      <c r="G115" s="165">
        <v>2</v>
      </c>
      <c r="H115" s="166">
        <v>1025.9000000000001</v>
      </c>
      <c r="I115" s="166">
        <v>889.3</v>
      </c>
      <c r="J115" s="166">
        <v>141.30000000000001</v>
      </c>
      <c r="K115" s="167">
        <v>46</v>
      </c>
      <c r="L115" s="168" t="s">
        <v>40</v>
      </c>
      <c r="M115" s="169">
        <f t="shared" si="66"/>
        <v>110000</v>
      </c>
      <c r="N115" s="169">
        <v>99000</v>
      </c>
      <c r="O115" s="169">
        <v>5500</v>
      </c>
      <c r="P115" s="169">
        <v>5500</v>
      </c>
      <c r="Q115" s="169">
        <f t="shared" si="69"/>
        <v>873.89</v>
      </c>
      <c r="R115" s="170">
        <f t="shared" si="73"/>
        <v>123.69279208366132</v>
      </c>
      <c r="S115" s="170">
        <v>17000</v>
      </c>
      <c r="T115" s="22">
        <f t="shared" si="74"/>
        <v>5</v>
      </c>
      <c r="U115" s="22">
        <f t="shared" si="75"/>
        <v>5</v>
      </c>
      <c r="V115" s="41"/>
      <c r="W115" s="1" t="str">
        <f t="shared" si="76"/>
        <v/>
      </c>
      <c r="Y115" s="41">
        <f t="shared" si="67"/>
        <v>5500</v>
      </c>
      <c r="Z115" s="41" t="str">
        <f t="shared" si="68"/>
        <v/>
      </c>
    </row>
    <row r="116" spans="1:26" x14ac:dyDescent="0.25">
      <c r="A116" s="160" t="s">
        <v>179</v>
      </c>
      <c r="B116" s="161" t="s">
        <v>393</v>
      </c>
      <c r="C116" s="162">
        <v>1991</v>
      </c>
      <c r="D116" s="163" t="s">
        <v>38</v>
      </c>
      <c r="E116" s="171" t="s">
        <v>39</v>
      </c>
      <c r="F116" s="165">
        <v>2</v>
      </c>
      <c r="G116" s="165">
        <v>2</v>
      </c>
      <c r="H116" s="166">
        <v>774.3</v>
      </c>
      <c r="I116" s="166">
        <v>630.1</v>
      </c>
      <c r="J116" s="166">
        <v>208.3</v>
      </c>
      <c r="K116" s="167">
        <v>34</v>
      </c>
      <c r="L116" s="168" t="s">
        <v>40</v>
      </c>
      <c r="M116" s="169">
        <f t="shared" si="66"/>
        <v>110000</v>
      </c>
      <c r="N116" s="169">
        <v>99000</v>
      </c>
      <c r="O116" s="169">
        <v>5500</v>
      </c>
      <c r="P116" s="169">
        <v>5500</v>
      </c>
      <c r="Q116" s="169">
        <f t="shared" si="69"/>
        <v>1818.2</v>
      </c>
      <c r="R116" s="170">
        <f t="shared" si="73"/>
        <v>174.57546421202983</v>
      </c>
      <c r="S116" s="170">
        <v>17000</v>
      </c>
      <c r="T116" s="22">
        <f t="shared" si="74"/>
        <v>5</v>
      </c>
      <c r="U116" s="22">
        <f t="shared" si="75"/>
        <v>5</v>
      </c>
      <c r="V116" s="41"/>
      <c r="W116" s="1" t="str">
        <f t="shared" si="76"/>
        <v/>
      </c>
      <c r="Y116" s="41">
        <f t="shared" si="67"/>
        <v>5500</v>
      </c>
      <c r="Z116" s="41" t="str">
        <f t="shared" si="68"/>
        <v/>
      </c>
    </row>
    <row r="117" spans="1:26" x14ac:dyDescent="0.25">
      <c r="A117" s="160" t="s">
        <v>180</v>
      </c>
      <c r="B117" s="161" t="s">
        <v>394</v>
      </c>
      <c r="C117" s="162">
        <v>1993</v>
      </c>
      <c r="D117" s="163" t="s">
        <v>38</v>
      </c>
      <c r="E117" s="171" t="s">
        <v>39</v>
      </c>
      <c r="F117" s="165">
        <v>2</v>
      </c>
      <c r="G117" s="165">
        <v>2</v>
      </c>
      <c r="H117" s="166">
        <v>821.01</v>
      </c>
      <c r="I117" s="166">
        <v>565.62</v>
      </c>
      <c r="J117" s="166">
        <v>68.8</v>
      </c>
      <c r="K117" s="167">
        <v>37</v>
      </c>
      <c r="L117" s="168" t="s">
        <v>40</v>
      </c>
      <c r="M117" s="169">
        <f t="shared" si="66"/>
        <v>110000</v>
      </c>
      <c r="N117" s="169">
        <v>99000</v>
      </c>
      <c r="O117" s="169">
        <v>5500</v>
      </c>
      <c r="P117" s="169">
        <v>5500</v>
      </c>
      <c r="Q117" s="169">
        <f t="shared" si="69"/>
        <v>669</v>
      </c>
      <c r="R117" s="170">
        <f t="shared" si="73"/>
        <v>194.47685725398676</v>
      </c>
      <c r="S117" s="170">
        <v>17000</v>
      </c>
      <c r="T117" s="22">
        <f t="shared" si="74"/>
        <v>5</v>
      </c>
      <c r="U117" s="22">
        <f t="shared" si="75"/>
        <v>5</v>
      </c>
      <c r="V117" s="41"/>
      <c r="W117" s="1" t="str">
        <f t="shared" si="76"/>
        <v/>
      </c>
      <c r="Y117" s="41">
        <f t="shared" si="67"/>
        <v>5500</v>
      </c>
      <c r="Z117" s="41" t="str">
        <f t="shared" si="68"/>
        <v/>
      </c>
    </row>
    <row r="118" spans="1:26" x14ac:dyDescent="0.25">
      <c r="A118" s="160" t="s">
        <v>181</v>
      </c>
      <c r="B118" s="161" t="s">
        <v>395</v>
      </c>
      <c r="C118" s="162">
        <v>1985</v>
      </c>
      <c r="D118" s="163" t="s">
        <v>38</v>
      </c>
      <c r="E118" s="171" t="s">
        <v>39</v>
      </c>
      <c r="F118" s="165">
        <v>2</v>
      </c>
      <c r="G118" s="165">
        <v>2</v>
      </c>
      <c r="H118" s="166">
        <v>1082.7</v>
      </c>
      <c r="I118" s="166">
        <v>899.4</v>
      </c>
      <c r="J118" s="166">
        <v>128.30000000000001</v>
      </c>
      <c r="K118" s="167">
        <v>55</v>
      </c>
      <c r="L118" s="168" t="s">
        <v>40</v>
      </c>
      <c r="M118" s="169">
        <f t="shared" si="66"/>
        <v>110000</v>
      </c>
      <c r="N118" s="169">
        <v>99000</v>
      </c>
      <c r="O118" s="169">
        <v>5500</v>
      </c>
      <c r="P118" s="169">
        <v>5500</v>
      </c>
      <c r="Q118" s="169">
        <f t="shared" si="69"/>
        <v>784.58</v>
      </c>
      <c r="R118" s="170">
        <f t="shared" si="73"/>
        <v>122.30375806092951</v>
      </c>
      <c r="S118" s="170">
        <v>17000</v>
      </c>
      <c r="T118" s="22">
        <f t="shared" si="74"/>
        <v>5</v>
      </c>
      <c r="U118" s="22">
        <f t="shared" si="75"/>
        <v>5</v>
      </c>
      <c r="V118" s="41"/>
      <c r="W118" s="1" t="str">
        <f t="shared" si="76"/>
        <v/>
      </c>
      <c r="Y118" s="41">
        <f t="shared" si="67"/>
        <v>5500</v>
      </c>
      <c r="Z118" s="41" t="str">
        <f t="shared" si="68"/>
        <v/>
      </c>
    </row>
    <row r="119" spans="1:26" x14ac:dyDescent="0.25">
      <c r="A119" s="160" t="s">
        <v>182</v>
      </c>
      <c r="B119" s="161" t="s">
        <v>396</v>
      </c>
      <c r="C119" s="162">
        <v>1989</v>
      </c>
      <c r="D119" s="163" t="s">
        <v>38</v>
      </c>
      <c r="E119" s="171" t="s">
        <v>39</v>
      </c>
      <c r="F119" s="165">
        <v>2</v>
      </c>
      <c r="G119" s="165">
        <v>1</v>
      </c>
      <c r="H119" s="166">
        <v>736.7</v>
      </c>
      <c r="I119" s="166">
        <v>593</v>
      </c>
      <c r="J119" s="166">
        <v>41.6</v>
      </c>
      <c r="K119" s="167">
        <v>45</v>
      </c>
      <c r="L119" s="168" t="s">
        <v>40</v>
      </c>
      <c r="M119" s="169">
        <f t="shared" si="66"/>
        <v>264520.03000000003</v>
      </c>
      <c r="N119" s="169">
        <v>238068.01</v>
      </c>
      <c r="O119" s="169">
        <v>13226.01</v>
      </c>
      <c r="P119" s="169">
        <v>13226.01</v>
      </c>
      <c r="Q119" s="169">
        <f t="shared" si="69"/>
        <v>927.83</v>
      </c>
      <c r="R119" s="170">
        <f t="shared" si="73"/>
        <v>446.07087689713325</v>
      </c>
      <c r="S119" s="170">
        <v>17000</v>
      </c>
      <c r="T119" s="22">
        <f t="shared" si="74"/>
        <v>5.0000032133672443</v>
      </c>
      <c r="U119" s="22">
        <f t="shared" si="75"/>
        <v>5.0000032133672443</v>
      </c>
      <c r="V119" s="41"/>
      <c r="W119" s="1" t="str">
        <f t="shared" si="76"/>
        <v/>
      </c>
      <c r="Y119" s="41">
        <f t="shared" si="67"/>
        <v>13226</v>
      </c>
      <c r="Z119" s="41" t="str">
        <f t="shared" si="68"/>
        <v/>
      </c>
    </row>
    <row r="120" spans="1:26" x14ac:dyDescent="0.25">
      <c r="A120" s="160" t="s">
        <v>183</v>
      </c>
      <c r="B120" s="161" t="s">
        <v>397</v>
      </c>
      <c r="C120" s="162">
        <v>1989</v>
      </c>
      <c r="D120" s="163" t="s">
        <v>38</v>
      </c>
      <c r="E120" s="171" t="s">
        <v>39</v>
      </c>
      <c r="F120" s="165">
        <v>2</v>
      </c>
      <c r="G120" s="165">
        <v>2</v>
      </c>
      <c r="H120" s="166">
        <v>848.7</v>
      </c>
      <c r="I120" s="166">
        <v>760.2</v>
      </c>
      <c r="J120" s="166">
        <v>180.3</v>
      </c>
      <c r="K120" s="167">
        <v>48</v>
      </c>
      <c r="L120" s="168" t="s">
        <v>40</v>
      </c>
      <c r="M120" s="169">
        <f t="shared" si="66"/>
        <v>278603.43</v>
      </c>
      <c r="N120" s="169">
        <v>250743.07</v>
      </c>
      <c r="O120" s="169">
        <v>13930.18</v>
      </c>
      <c r="P120" s="169">
        <v>13930.18</v>
      </c>
      <c r="Q120" s="169">
        <f t="shared" si="69"/>
        <v>3303.88</v>
      </c>
      <c r="R120" s="170">
        <f t="shared" si="73"/>
        <v>366.4870165745856</v>
      </c>
      <c r="S120" s="170">
        <v>17000</v>
      </c>
      <c r="T120" s="22">
        <f t="shared" si="74"/>
        <v>5.0000030509315705</v>
      </c>
      <c r="U120" s="22">
        <f t="shared" si="75"/>
        <v>5.0000030509315705</v>
      </c>
      <c r="V120" s="41"/>
      <c r="W120" s="1" t="str">
        <f t="shared" si="76"/>
        <v/>
      </c>
      <c r="Y120" s="41">
        <f t="shared" si="67"/>
        <v>13930.17</v>
      </c>
      <c r="Z120" s="41" t="str">
        <f t="shared" si="68"/>
        <v/>
      </c>
    </row>
    <row r="121" spans="1:26" x14ac:dyDescent="0.25">
      <c r="A121" s="160" t="s">
        <v>184</v>
      </c>
      <c r="B121" s="161" t="s">
        <v>398</v>
      </c>
      <c r="C121" s="162">
        <v>1990</v>
      </c>
      <c r="D121" s="163"/>
      <c r="E121" s="171" t="s">
        <v>39</v>
      </c>
      <c r="F121" s="165">
        <v>2</v>
      </c>
      <c r="G121" s="165">
        <v>2</v>
      </c>
      <c r="H121" s="166">
        <v>852.4</v>
      </c>
      <c r="I121" s="166">
        <v>759.9</v>
      </c>
      <c r="J121" s="166">
        <v>48.6</v>
      </c>
      <c r="K121" s="167">
        <v>60</v>
      </c>
      <c r="L121" s="168" t="s">
        <v>40</v>
      </c>
      <c r="M121" s="169">
        <f t="shared" si="66"/>
        <v>295369.92</v>
      </c>
      <c r="N121" s="169">
        <v>265832.92</v>
      </c>
      <c r="O121" s="169">
        <v>14768.5</v>
      </c>
      <c r="P121" s="169">
        <v>14768.5</v>
      </c>
      <c r="Q121" s="169">
        <f t="shared" si="69"/>
        <v>944.53</v>
      </c>
      <c r="R121" s="170">
        <f t="shared" si="73"/>
        <v>388.6957757599684</v>
      </c>
      <c r="S121" s="170">
        <v>17000</v>
      </c>
      <c r="T121" s="22">
        <f t="shared" si="74"/>
        <v>5.0000013542340396</v>
      </c>
      <c r="U121" s="22">
        <f t="shared" si="75"/>
        <v>5.0000013542340396</v>
      </c>
      <c r="V121" s="41"/>
      <c r="W121" s="1" t="str">
        <f t="shared" si="76"/>
        <v/>
      </c>
      <c r="Y121" s="41">
        <f t="shared" si="67"/>
        <v>14768.5</v>
      </c>
      <c r="Z121" s="41" t="str">
        <f t="shared" si="68"/>
        <v/>
      </c>
    </row>
    <row r="122" spans="1:26" x14ac:dyDescent="0.25">
      <c r="A122" s="160" t="s">
        <v>185</v>
      </c>
      <c r="B122" s="161" t="s">
        <v>399</v>
      </c>
      <c r="C122" s="162">
        <v>1991</v>
      </c>
      <c r="D122" s="163" t="s">
        <v>38</v>
      </c>
      <c r="E122" s="171" t="s">
        <v>39</v>
      </c>
      <c r="F122" s="165">
        <v>2</v>
      </c>
      <c r="G122" s="165">
        <v>3</v>
      </c>
      <c r="H122" s="166">
        <v>1198.4000000000001</v>
      </c>
      <c r="I122" s="166">
        <v>967.8</v>
      </c>
      <c r="J122" s="166">
        <v>216.9</v>
      </c>
      <c r="K122" s="167">
        <v>35</v>
      </c>
      <c r="L122" s="168" t="s">
        <v>40</v>
      </c>
      <c r="M122" s="169">
        <f t="shared" si="66"/>
        <v>188023.11</v>
      </c>
      <c r="N122" s="169">
        <v>169220.78999999998</v>
      </c>
      <c r="O122" s="169">
        <v>9401.16</v>
      </c>
      <c r="P122" s="169">
        <v>9401.16</v>
      </c>
      <c r="Q122" s="169">
        <f t="shared" si="69"/>
        <v>2106.96</v>
      </c>
      <c r="R122" s="170">
        <f t="shared" si="73"/>
        <v>194.278890266584</v>
      </c>
      <c r="S122" s="170">
        <v>17000</v>
      </c>
      <c r="T122" s="22">
        <f t="shared" si="74"/>
        <v>5.0000023933228208</v>
      </c>
      <c r="U122" s="22">
        <f t="shared" si="75"/>
        <v>5.0000023933228208</v>
      </c>
      <c r="V122" s="41"/>
      <c r="W122" s="1" t="str">
        <f t="shared" si="76"/>
        <v/>
      </c>
      <c r="Y122" s="41">
        <f t="shared" si="67"/>
        <v>9401.16</v>
      </c>
      <c r="Z122" s="41" t="str">
        <f t="shared" si="68"/>
        <v/>
      </c>
    </row>
    <row r="123" spans="1:26" x14ac:dyDescent="0.25">
      <c r="A123" s="160" t="s">
        <v>186</v>
      </c>
      <c r="B123" s="161" t="s">
        <v>400</v>
      </c>
      <c r="C123" s="162">
        <v>1991</v>
      </c>
      <c r="D123" s="163" t="s">
        <v>38</v>
      </c>
      <c r="E123" s="171" t="s">
        <v>39</v>
      </c>
      <c r="F123" s="165">
        <v>2</v>
      </c>
      <c r="G123" s="165">
        <v>3</v>
      </c>
      <c r="H123" s="166">
        <v>1155</v>
      </c>
      <c r="I123" s="166">
        <v>944.1</v>
      </c>
      <c r="J123" s="166">
        <v>104.9</v>
      </c>
      <c r="K123" s="167">
        <v>47</v>
      </c>
      <c r="L123" s="168" t="s">
        <v>40</v>
      </c>
      <c r="M123" s="169">
        <f t="shared" si="66"/>
        <v>307707.40000000002</v>
      </c>
      <c r="N123" s="169">
        <v>276936.66000000003</v>
      </c>
      <c r="O123" s="169">
        <v>15385.37</v>
      </c>
      <c r="P123" s="169">
        <v>15385.37</v>
      </c>
      <c r="Q123" s="169">
        <f t="shared" si="69"/>
        <v>1709.49</v>
      </c>
      <c r="R123" s="170">
        <f t="shared" si="73"/>
        <v>325.92670267980088</v>
      </c>
      <c r="S123" s="170">
        <v>17000</v>
      </c>
      <c r="T123" s="22">
        <f t="shared" si="74"/>
        <v>5</v>
      </c>
      <c r="U123" s="22">
        <f t="shared" si="75"/>
        <v>5</v>
      </c>
      <c r="V123" s="41"/>
      <c r="W123" s="1" t="str">
        <f t="shared" si="76"/>
        <v/>
      </c>
      <c r="Y123" s="41">
        <f t="shared" si="67"/>
        <v>15385.37</v>
      </c>
      <c r="Z123" s="41" t="str">
        <f t="shared" si="68"/>
        <v/>
      </c>
    </row>
    <row r="124" spans="1:26" x14ac:dyDescent="0.25">
      <c r="A124" s="160" t="s">
        <v>187</v>
      </c>
      <c r="B124" s="161" t="s">
        <v>401</v>
      </c>
      <c r="C124" s="162">
        <v>1988</v>
      </c>
      <c r="D124" s="163" t="s">
        <v>38</v>
      </c>
      <c r="E124" s="171" t="s">
        <v>39</v>
      </c>
      <c r="F124" s="165">
        <v>2</v>
      </c>
      <c r="G124" s="165">
        <v>2</v>
      </c>
      <c r="H124" s="166">
        <v>1091.9000000000001</v>
      </c>
      <c r="I124" s="166">
        <v>890.4</v>
      </c>
      <c r="J124" s="166">
        <v>53.9</v>
      </c>
      <c r="K124" s="167">
        <v>37</v>
      </c>
      <c r="L124" s="168" t="s">
        <v>40</v>
      </c>
      <c r="M124" s="169">
        <f t="shared" si="66"/>
        <v>286416.59999999998</v>
      </c>
      <c r="N124" s="169">
        <v>257774.93999999997</v>
      </c>
      <c r="O124" s="169">
        <v>14320.83</v>
      </c>
      <c r="P124" s="169">
        <v>14320.83</v>
      </c>
      <c r="Q124" s="169">
        <f t="shared" si="69"/>
        <v>866.91</v>
      </c>
      <c r="R124" s="170">
        <f t="shared" si="73"/>
        <v>321.671832884097</v>
      </c>
      <c r="S124" s="170">
        <v>17000</v>
      </c>
      <c r="T124" s="22">
        <f t="shared" si="74"/>
        <v>5</v>
      </c>
      <c r="U124" s="22">
        <f t="shared" si="75"/>
        <v>5</v>
      </c>
      <c r="V124" s="41"/>
      <c r="W124" s="1" t="str">
        <f t="shared" si="76"/>
        <v/>
      </c>
      <c r="Y124" s="41">
        <f t="shared" si="67"/>
        <v>14320.83</v>
      </c>
      <c r="Z124" s="41" t="str">
        <f t="shared" si="68"/>
        <v/>
      </c>
    </row>
    <row r="125" spans="1:26" x14ac:dyDescent="0.25">
      <c r="A125" s="160" t="s">
        <v>188</v>
      </c>
      <c r="B125" s="161" t="s">
        <v>402</v>
      </c>
      <c r="C125" s="162">
        <v>1985</v>
      </c>
      <c r="D125" s="163">
        <v>2017</v>
      </c>
      <c r="E125" s="171" t="s">
        <v>39</v>
      </c>
      <c r="F125" s="165">
        <v>2</v>
      </c>
      <c r="G125" s="165">
        <v>1</v>
      </c>
      <c r="H125" s="166">
        <v>826.3</v>
      </c>
      <c r="I125" s="166">
        <v>717.6</v>
      </c>
      <c r="J125" s="166">
        <v>0</v>
      </c>
      <c r="K125" s="167">
        <v>31</v>
      </c>
      <c r="L125" s="168" t="s">
        <v>40</v>
      </c>
      <c r="M125" s="169">
        <f t="shared" si="66"/>
        <v>198946.04</v>
      </c>
      <c r="N125" s="169">
        <v>179051.42</v>
      </c>
      <c r="O125" s="169">
        <v>9947.31</v>
      </c>
      <c r="P125" s="169">
        <v>9947.31</v>
      </c>
      <c r="Q125" s="169">
        <f t="shared" si="69"/>
        <v>0</v>
      </c>
      <c r="R125" s="170">
        <f t="shared" si="73"/>
        <v>277.23807134894093</v>
      </c>
      <c r="S125" s="170">
        <v>17000</v>
      </c>
      <c r="T125" s="22">
        <f t="shared" si="74"/>
        <v>5.0000040211908718</v>
      </c>
      <c r="U125" s="22">
        <f t="shared" si="75"/>
        <v>5.0000040211908718</v>
      </c>
      <c r="V125" s="41"/>
      <c r="W125" s="1" t="str">
        <f t="shared" si="76"/>
        <v/>
      </c>
      <c r="Y125" s="41">
        <f t="shared" si="67"/>
        <v>9947.2999999999993</v>
      </c>
      <c r="Z125" s="41" t="str">
        <f t="shared" si="68"/>
        <v/>
      </c>
    </row>
    <row r="126" spans="1:26" x14ac:dyDescent="0.25">
      <c r="A126" s="160" t="s">
        <v>189</v>
      </c>
      <c r="B126" s="161" t="s">
        <v>403</v>
      </c>
      <c r="C126" s="162">
        <v>1983</v>
      </c>
      <c r="D126" s="163">
        <v>2018</v>
      </c>
      <c r="E126" s="171" t="s">
        <v>39</v>
      </c>
      <c r="F126" s="165">
        <v>2</v>
      </c>
      <c r="G126" s="165">
        <v>2</v>
      </c>
      <c r="H126" s="166">
        <v>865.7</v>
      </c>
      <c r="I126" s="166">
        <v>701.3</v>
      </c>
      <c r="J126" s="166">
        <v>132.5</v>
      </c>
      <c r="K126" s="167">
        <v>49</v>
      </c>
      <c r="L126" s="168" t="s">
        <v>40</v>
      </c>
      <c r="M126" s="169">
        <f t="shared" si="66"/>
        <v>224385.67</v>
      </c>
      <c r="N126" s="169">
        <v>201947.09</v>
      </c>
      <c r="O126" s="169">
        <v>11219.29</v>
      </c>
      <c r="P126" s="169">
        <v>11219.29</v>
      </c>
      <c r="Q126" s="169">
        <f t="shared" si="69"/>
        <v>2119.71</v>
      </c>
      <c r="R126" s="170">
        <f t="shared" si="73"/>
        <v>319.95675174675608</v>
      </c>
      <c r="S126" s="170">
        <v>17000</v>
      </c>
      <c r="T126" s="22">
        <f t="shared" si="74"/>
        <v>5.0000028967981782</v>
      </c>
      <c r="U126" s="22">
        <f t="shared" si="75"/>
        <v>5.0000028967981782</v>
      </c>
      <c r="V126" s="41"/>
      <c r="W126" s="1" t="str">
        <f t="shared" si="76"/>
        <v/>
      </c>
      <c r="Y126" s="41">
        <f t="shared" si="67"/>
        <v>11219.28</v>
      </c>
      <c r="Z126" s="41" t="str">
        <f t="shared" si="68"/>
        <v/>
      </c>
    </row>
    <row r="127" spans="1:26" x14ac:dyDescent="0.25">
      <c r="A127" s="160" t="s">
        <v>190</v>
      </c>
      <c r="B127" s="161" t="s">
        <v>404</v>
      </c>
      <c r="C127" s="162">
        <v>1987</v>
      </c>
      <c r="D127" s="163" t="s">
        <v>38</v>
      </c>
      <c r="E127" s="171" t="s">
        <v>39</v>
      </c>
      <c r="F127" s="165">
        <v>2</v>
      </c>
      <c r="G127" s="165">
        <v>3</v>
      </c>
      <c r="H127" s="166">
        <v>1112.5999999999999</v>
      </c>
      <c r="I127" s="166">
        <v>894.4</v>
      </c>
      <c r="J127" s="166">
        <v>234.5</v>
      </c>
      <c r="K127" s="167">
        <v>53</v>
      </c>
      <c r="L127" s="168" t="s">
        <v>40</v>
      </c>
      <c r="M127" s="169">
        <f t="shared" si="66"/>
        <v>203918.91</v>
      </c>
      <c r="N127" s="169">
        <v>183527.00999999998</v>
      </c>
      <c r="O127" s="169">
        <v>10195.950000000001</v>
      </c>
      <c r="P127" s="169">
        <v>10195.950000000001</v>
      </c>
      <c r="Q127" s="169">
        <f t="shared" si="69"/>
        <v>2673.24</v>
      </c>
      <c r="R127" s="170">
        <f t="shared" si="73"/>
        <v>227.99520348837211</v>
      </c>
      <c r="S127" s="170">
        <v>17000</v>
      </c>
      <c r="T127" s="22">
        <f t="shared" si="74"/>
        <v>5.0000022067595395</v>
      </c>
      <c r="U127" s="22">
        <f t="shared" si="75"/>
        <v>5.0000022067595395</v>
      </c>
      <c r="V127" s="41"/>
      <c r="W127" s="1" t="str">
        <f t="shared" si="76"/>
        <v/>
      </c>
      <c r="Y127" s="41">
        <f t="shared" si="67"/>
        <v>10195.950000000001</v>
      </c>
      <c r="Z127" s="41" t="str">
        <f t="shared" si="68"/>
        <v/>
      </c>
    </row>
    <row r="128" spans="1:26" x14ac:dyDescent="0.25">
      <c r="A128" s="160" t="s">
        <v>191</v>
      </c>
      <c r="B128" s="161" t="s">
        <v>405</v>
      </c>
      <c r="C128" s="162">
        <v>1985</v>
      </c>
      <c r="D128" s="163">
        <v>2012</v>
      </c>
      <c r="E128" s="171" t="s">
        <v>39</v>
      </c>
      <c r="F128" s="165">
        <v>2</v>
      </c>
      <c r="G128" s="165">
        <v>2</v>
      </c>
      <c r="H128" s="166">
        <v>1108.5</v>
      </c>
      <c r="I128" s="166">
        <v>884</v>
      </c>
      <c r="J128" s="166">
        <v>74</v>
      </c>
      <c r="K128" s="167">
        <v>17</v>
      </c>
      <c r="L128" s="168" t="s">
        <v>40</v>
      </c>
      <c r="M128" s="169">
        <f t="shared" si="66"/>
        <v>156228.15</v>
      </c>
      <c r="N128" s="169">
        <v>140605.32999999999</v>
      </c>
      <c r="O128" s="169">
        <v>7811.41</v>
      </c>
      <c r="P128" s="169">
        <v>7811.41</v>
      </c>
      <c r="Q128" s="169">
        <f t="shared" si="69"/>
        <v>653.9</v>
      </c>
      <c r="R128" s="170">
        <f t="shared" si="73"/>
        <v>176.72867647058823</v>
      </c>
      <c r="S128" s="170">
        <v>17000</v>
      </c>
      <c r="T128" s="22">
        <f t="shared" si="74"/>
        <v>5.0000016002237757</v>
      </c>
      <c r="U128" s="22">
        <f t="shared" si="75"/>
        <v>5.0000016002237757</v>
      </c>
      <c r="V128" s="41"/>
      <c r="W128" s="1" t="str">
        <f t="shared" si="76"/>
        <v/>
      </c>
      <c r="Y128" s="41">
        <f t="shared" si="67"/>
        <v>7811.41</v>
      </c>
      <c r="Z128" s="41" t="str">
        <f t="shared" si="68"/>
        <v/>
      </c>
    </row>
    <row r="129" spans="1:26" x14ac:dyDescent="0.25">
      <c r="A129" s="160" t="s">
        <v>192</v>
      </c>
      <c r="B129" s="161" t="s">
        <v>406</v>
      </c>
      <c r="C129" s="162">
        <v>1986</v>
      </c>
      <c r="D129" s="163">
        <v>2017</v>
      </c>
      <c r="E129" s="171" t="s">
        <v>39</v>
      </c>
      <c r="F129" s="165">
        <v>1</v>
      </c>
      <c r="G129" s="165">
        <v>2</v>
      </c>
      <c r="H129" s="166">
        <v>1107.9000000000001</v>
      </c>
      <c r="I129" s="166">
        <v>897.7</v>
      </c>
      <c r="J129" s="166">
        <v>139.69999999999999</v>
      </c>
      <c r="K129" s="167">
        <v>14</v>
      </c>
      <c r="L129" s="168" t="s">
        <v>40</v>
      </c>
      <c r="M129" s="169">
        <f t="shared" si="66"/>
        <v>113841.62</v>
      </c>
      <c r="N129" s="169">
        <v>102457.44</v>
      </c>
      <c r="O129" s="169">
        <v>5692.09</v>
      </c>
      <c r="P129" s="169">
        <v>5692.09</v>
      </c>
      <c r="Q129" s="169">
        <f t="shared" si="69"/>
        <v>885.8</v>
      </c>
      <c r="R129" s="170">
        <f t="shared" si="73"/>
        <v>126.81477108165311</v>
      </c>
      <c r="S129" s="170">
        <v>17000</v>
      </c>
      <c r="T129" s="22">
        <f t="shared" si="74"/>
        <v>5.0000079057202456</v>
      </c>
      <c r="U129" s="22">
        <f t="shared" si="75"/>
        <v>5.0000079057202456</v>
      </c>
      <c r="V129" s="41"/>
      <c r="W129" s="1" t="str">
        <f t="shared" si="76"/>
        <v/>
      </c>
      <c r="Y129" s="41">
        <f t="shared" si="67"/>
        <v>5692.08</v>
      </c>
      <c r="Z129" s="41" t="str">
        <f t="shared" si="68"/>
        <v/>
      </c>
    </row>
    <row r="130" spans="1:26" x14ac:dyDescent="0.25">
      <c r="A130" s="160" t="s">
        <v>193</v>
      </c>
      <c r="B130" s="161" t="s">
        <v>407</v>
      </c>
      <c r="C130" s="162">
        <v>1986</v>
      </c>
      <c r="D130" s="163" t="s">
        <v>38</v>
      </c>
      <c r="E130" s="171" t="s">
        <v>39</v>
      </c>
      <c r="F130" s="165">
        <v>1</v>
      </c>
      <c r="G130" s="165">
        <v>2</v>
      </c>
      <c r="H130" s="166">
        <v>1062.0999999999999</v>
      </c>
      <c r="I130" s="166">
        <v>887.4</v>
      </c>
      <c r="J130" s="166">
        <v>0</v>
      </c>
      <c r="K130" s="167">
        <v>14</v>
      </c>
      <c r="L130" s="168" t="s">
        <v>40</v>
      </c>
      <c r="M130" s="169">
        <f t="shared" si="66"/>
        <v>259691.3</v>
      </c>
      <c r="N130" s="169">
        <v>233722.15999999997</v>
      </c>
      <c r="O130" s="169">
        <v>12984.57</v>
      </c>
      <c r="P130" s="169">
        <v>12984.57</v>
      </c>
      <c r="Q130" s="169">
        <f t="shared" si="69"/>
        <v>0</v>
      </c>
      <c r="R130" s="170">
        <f t="shared" si="73"/>
        <v>292.64288933964389</v>
      </c>
      <c r="S130" s="170">
        <v>17000</v>
      </c>
      <c r="T130" s="22">
        <f t="shared" si="74"/>
        <v>5.0000019253629215</v>
      </c>
      <c r="U130" s="22">
        <f t="shared" si="75"/>
        <v>5.0000019253629215</v>
      </c>
      <c r="V130" s="41"/>
      <c r="W130" s="1" t="str">
        <f t="shared" si="76"/>
        <v/>
      </c>
      <c r="Y130" s="41">
        <f t="shared" si="67"/>
        <v>12984.57</v>
      </c>
      <c r="Z130" s="41" t="str">
        <f t="shared" si="68"/>
        <v/>
      </c>
    </row>
    <row r="131" spans="1:26" x14ac:dyDescent="0.25">
      <c r="A131" s="160" t="s">
        <v>194</v>
      </c>
      <c r="B131" s="161" t="s">
        <v>408</v>
      </c>
      <c r="C131" s="162">
        <v>1984</v>
      </c>
      <c r="D131" s="163" t="s">
        <v>38</v>
      </c>
      <c r="E131" s="171" t="s">
        <v>39</v>
      </c>
      <c r="F131" s="165">
        <v>2</v>
      </c>
      <c r="G131" s="165">
        <v>1</v>
      </c>
      <c r="H131" s="166">
        <v>912.9</v>
      </c>
      <c r="I131" s="166">
        <v>735</v>
      </c>
      <c r="J131" s="166">
        <v>90.6</v>
      </c>
      <c r="K131" s="167">
        <v>13</v>
      </c>
      <c r="L131" s="168" t="s">
        <v>40</v>
      </c>
      <c r="M131" s="169">
        <f t="shared" si="66"/>
        <v>309249.74</v>
      </c>
      <c r="N131" s="169">
        <v>278324.76</v>
      </c>
      <c r="O131" s="169">
        <v>15462.49</v>
      </c>
      <c r="P131" s="169">
        <v>15462.49</v>
      </c>
      <c r="Q131" s="169">
        <f t="shared" si="69"/>
        <v>1905.99</v>
      </c>
      <c r="R131" s="170">
        <f t="shared" si="73"/>
        <v>420.74794557823128</v>
      </c>
      <c r="S131" s="170">
        <v>17000</v>
      </c>
      <c r="T131" s="22">
        <f t="shared" si="74"/>
        <v>5.000000970089741</v>
      </c>
      <c r="U131" s="22">
        <f t="shared" si="75"/>
        <v>5.000000970089741</v>
      </c>
      <c r="V131" s="41"/>
      <c r="W131" s="1" t="str">
        <f t="shared" si="76"/>
        <v/>
      </c>
      <c r="Y131" s="41">
        <f t="shared" si="67"/>
        <v>15462.49</v>
      </c>
      <c r="Z131" s="41" t="str">
        <f t="shared" si="68"/>
        <v/>
      </c>
    </row>
    <row r="132" spans="1:26" x14ac:dyDescent="0.25">
      <c r="A132" s="160" t="s">
        <v>195</v>
      </c>
      <c r="B132" s="161" t="s">
        <v>409</v>
      </c>
      <c r="C132" s="162">
        <v>1986</v>
      </c>
      <c r="D132" s="163" t="s">
        <v>38</v>
      </c>
      <c r="E132" s="171" t="s">
        <v>39</v>
      </c>
      <c r="F132" s="165">
        <v>1</v>
      </c>
      <c r="G132" s="165">
        <v>2</v>
      </c>
      <c r="H132" s="166">
        <v>556.6</v>
      </c>
      <c r="I132" s="166">
        <v>450.6</v>
      </c>
      <c r="J132" s="166">
        <v>0</v>
      </c>
      <c r="K132" s="167">
        <v>49</v>
      </c>
      <c r="L132" s="168" t="s">
        <v>40</v>
      </c>
      <c r="M132" s="169">
        <f t="shared" si="66"/>
        <v>214118.39999999999</v>
      </c>
      <c r="N132" s="169">
        <v>192706.55999999997</v>
      </c>
      <c r="O132" s="169">
        <v>10705.92</v>
      </c>
      <c r="P132" s="169">
        <v>10705.92</v>
      </c>
      <c r="Q132" s="169">
        <f t="shared" si="69"/>
        <v>0</v>
      </c>
      <c r="R132" s="170">
        <f t="shared" si="73"/>
        <v>475.18508655126493</v>
      </c>
      <c r="S132" s="170">
        <v>17000</v>
      </c>
      <c r="T132" s="22">
        <f t="shared" si="74"/>
        <v>5</v>
      </c>
      <c r="U132" s="22">
        <f t="shared" si="75"/>
        <v>5</v>
      </c>
      <c r="V132" s="41"/>
      <c r="W132" s="1" t="str">
        <f t="shared" si="76"/>
        <v/>
      </c>
      <c r="Y132" s="41">
        <f t="shared" si="67"/>
        <v>10705.92</v>
      </c>
      <c r="Z132" s="41" t="str">
        <f t="shared" si="68"/>
        <v/>
      </c>
    </row>
    <row r="133" spans="1:26" x14ac:dyDescent="0.25">
      <c r="A133" s="160" t="s">
        <v>196</v>
      </c>
      <c r="B133" s="161" t="s">
        <v>410</v>
      </c>
      <c r="C133" s="162">
        <v>1986</v>
      </c>
      <c r="D133" s="163" t="s">
        <v>38</v>
      </c>
      <c r="E133" s="171" t="s">
        <v>39</v>
      </c>
      <c r="F133" s="165">
        <v>1</v>
      </c>
      <c r="G133" s="165">
        <v>2</v>
      </c>
      <c r="H133" s="166">
        <v>379.7</v>
      </c>
      <c r="I133" s="166">
        <v>333.3</v>
      </c>
      <c r="J133" s="166">
        <v>81</v>
      </c>
      <c r="K133" s="167">
        <v>46</v>
      </c>
      <c r="L133" s="168" t="s">
        <v>40</v>
      </c>
      <c r="M133" s="169">
        <f t="shared" si="66"/>
        <v>176763.73</v>
      </c>
      <c r="N133" s="169">
        <v>159087.35</v>
      </c>
      <c r="O133" s="169">
        <v>8838.19</v>
      </c>
      <c r="P133" s="169">
        <v>8838.19</v>
      </c>
      <c r="Q133" s="169">
        <f t="shared" si="69"/>
        <v>2147.89</v>
      </c>
      <c r="R133" s="170">
        <f t="shared" si="73"/>
        <v>530.34422442244227</v>
      </c>
      <c r="S133" s="170">
        <v>17000</v>
      </c>
      <c r="T133" s="22">
        <f t="shared" si="74"/>
        <v>5.0000019800442095</v>
      </c>
      <c r="U133" s="22">
        <f t="shared" si="75"/>
        <v>5.0000019800442095</v>
      </c>
      <c r="V133" s="41"/>
      <c r="W133" s="1" t="str">
        <f t="shared" si="76"/>
        <v/>
      </c>
      <c r="Y133" s="41">
        <f t="shared" si="67"/>
        <v>8838.19</v>
      </c>
      <c r="Z133" s="41" t="str">
        <f t="shared" si="68"/>
        <v/>
      </c>
    </row>
    <row r="134" spans="1:26" x14ac:dyDescent="0.25">
      <c r="A134" s="160" t="s">
        <v>197</v>
      </c>
      <c r="B134" s="161" t="s">
        <v>411</v>
      </c>
      <c r="C134" s="162">
        <v>1986</v>
      </c>
      <c r="D134" s="163" t="s">
        <v>38</v>
      </c>
      <c r="E134" s="171" t="s">
        <v>39</v>
      </c>
      <c r="F134" s="165">
        <v>1</v>
      </c>
      <c r="G134" s="165">
        <v>2</v>
      </c>
      <c r="H134" s="166">
        <v>169.2</v>
      </c>
      <c r="I134" s="166">
        <v>169.2</v>
      </c>
      <c r="J134" s="166">
        <v>102.3</v>
      </c>
      <c r="K134" s="167">
        <v>12</v>
      </c>
      <c r="L134" s="168" t="s">
        <v>40</v>
      </c>
      <c r="M134" s="169">
        <f t="shared" si="66"/>
        <v>31564.34</v>
      </c>
      <c r="N134" s="169">
        <v>28407.899999999998</v>
      </c>
      <c r="O134" s="169">
        <v>1578.22</v>
      </c>
      <c r="P134" s="169">
        <v>1578.22</v>
      </c>
      <c r="Q134" s="169">
        <f t="shared" si="69"/>
        <v>954.21</v>
      </c>
      <c r="R134" s="170">
        <f t="shared" si="73"/>
        <v>186.5504728132388</v>
      </c>
      <c r="S134" s="170">
        <v>17000</v>
      </c>
      <c r="T134" s="22">
        <f t="shared" si="74"/>
        <v>5.0000095043964166</v>
      </c>
      <c r="U134" s="22">
        <f t="shared" si="75"/>
        <v>5.0000095043964166</v>
      </c>
      <c r="V134" s="41"/>
      <c r="W134" s="1" t="str">
        <f t="shared" si="76"/>
        <v/>
      </c>
      <c r="Y134" s="41">
        <f t="shared" si="67"/>
        <v>1578.22</v>
      </c>
      <c r="Z134" s="41" t="str">
        <f t="shared" si="68"/>
        <v/>
      </c>
    </row>
    <row r="135" spans="1:26" x14ac:dyDescent="0.25">
      <c r="A135" s="160" t="s">
        <v>198</v>
      </c>
      <c r="B135" s="161" t="s">
        <v>412</v>
      </c>
      <c r="C135" s="162">
        <v>1986</v>
      </c>
      <c r="D135" s="163" t="s">
        <v>38</v>
      </c>
      <c r="E135" s="171" t="s">
        <v>39</v>
      </c>
      <c r="F135" s="165">
        <v>1</v>
      </c>
      <c r="G135" s="165">
        <v>2</v>
      </c>
      <c r="H135" s="166">
        <v>156.80000000000001</v>
      </c>
      <c r="I135" s="166">
        <v>135.6</v>
      </c>
      <c r="J135" s="166">
        <v>70.3</v>
      </c>
      <c r="K135" s="167">
        <v>12</v>
      </c>
      <c r="L135" s="168" t="s">
        <v>40</v>
      </c>
      <c r="M135" s="169">
        <f t="shared" si="66"/>
        <v>106141.84</v>
      </c>
      <c r="N135" s="169">
        <v>95527.639999999985</v>
      </c>
      <c r="O135" s="169">
        <v>5307.1</v>
      </c>
      <c r="P135" s="169">
        <v>5307.1</v>
      </c>
      <c r="Q135" s="169">
        <f t="shared" si="69"/>
        <v>2751.39</v>
      </c>
      <c r="R135" s="170">
        <f t="shared" si="73"/>
        <v>782.75693215339231</v>
      </c>
      <c r="S135" s="170">
        <v>17000</v>
      </c>
      <c r="T135" s="22">
        <f t="shared" si="74"/>
        <v>5.0000075370843398</v>
      </c>
      <c r="U135" s="22">
        <f t="shared" si="75"/>
        <v>5.0000075370843398</v>
      </c>
      <c r="V135" s="41"/>
      <c r="W135" s="1" t="str">
        <f t="shared" si="76"/>
        <v/>
      </c>
      <c r="Y135" s="41">
        <f t="shared" si="67"/>
        <v>5307.09</v>
      </c>
      <c r="Z135" s="41" t="str">
        <f t="shared" si="68"/>
        <v/>
      </c>
    </row>
    <row r="136" spans="1:26" x14ac:dyDescent="0.25">
      <c r="A136" s="160" t="s">
        <v>199</v>
      </c>
      <c r="B136" s="161" t="s">
        <v>413</v>
      </c>
      <c r="C136" s="162">
        <v>1986</v>
      </c>
      <c r="D136" s="163" t="s">
        <v>38</v>
      </c>
      <c r="E136" s="171" t="s">
        <v>39</v>
      </c>
      <c r="F136" s="165">
        <v>1</v>
      </c>
      <c r="G136" s="165">
        <v>2</v>
      </c>
      <c r="H136" s="166">
        <v>166</v>
      </c>
      <c r="I136" s="166">
        <v>149.19999999999999</v>
      </c>
      <c r="J136" s="166">
        <v>57.7</v>
      </c>
      <c r="K136" s="167">
        <v>52</v>
      </c>
      <c r="L136" s="168" t="s">
        <v>40</v>
      </c>
      <c r="M136" s="169">
        <f t="shared" si="66"/>
        <v>56672.53</v>
      </c>
      <c r="N136" s="169">
        <v>51005.270000000004</v>
      </c>
      <c r="O136" s="169">
        <v>2833.63</v>
      </c>
      <c r="P136" s="169">
        <v>2833.63</v>
      </c>
      <c r="Q136" s="169">
        <f t="shared" si="69"/>
        <v>1095.8499999999999</v>
      </c>
      <c r="R136" s="170">
        <f t="shared" si="73"/>
        <v>379.84269436997323</v>
      </c>
      <c r="S136" s="170">
        <v>17000</v>
      </c>
      <c r="T136" s="22">
        <f t="shared" si="74"/>
        <v>5.0000061758315715</v>
      </c>
      <c r="U136" s="22">
        <f t="shared" si="75"/>
        <v>5.0000061758315715</v>
      </c>
      <c r="V136" s="41"/>
      <c r="W136" s="1" t="str">
        <f t="shared" si="76"/>
        <v/>
      </c>
      <c r="Y136" s="41">
        <f t="shared" si="67"/>
        <v>2833.63</v>
      </c>
      <c r="Z136" s="41" t="str">
        <f t="shared" si="68"/>
        <v/>
      </c>
    </row>
    <row r="137" spans="1:26" x14ac:dyDescent="0.25">
      <c r="A137" s="160" t="s">
        <v>200</v>
      </c>
      <c r="B137" s="161" t="s">
        <v>414</v>
      </c>
      <c r="C137" s="162">
        <v>1986</v>
      </c>
      <c r="D137" s="163" t="s">
        <v>38</v>
      </c>
      <c r="E137" s="171" t="s">
        <v>39</v>
      </c>
      <c r="F137" s="165">
        <v>1</v>
      </c>
      <c r="G137" s="165">
        <v>2</v>
      </c>
      <c r="H137" s="166">
        <v>266.3</v>
      </c>
      <c r="I137" s="166">
        <v>257.5</v>
      </c>
      <c r="J137" s="166">
        <v>73.900000000000006</v>
      </c>
      <c r="K137" s="167">
        <v>49</v>
      </c>
      <c r="L137" s="168" t="s">
        <v>40</v>
      </c>
      <c r="M137" s="169">
        <f t="shared" si="66"/>
        <v>113767.83</v>
      </c>
      <c r="N137" s="169">
        <v>102391.03000000001</v>
      </c>
      <c r="O137" s="169">
        <v>5688.4000000000005</v>
      </c>
      <c r="P137" s="169">
        <v>5688.4000000000005</v>
      </c>
      <c r="Q137" s="169">
        <f t="shared" si="69"/>
        <v>1632.52</v>
      </c>
      <c r="R137" s="170">
        <f t="shared" si="73"/>
        <v>441.81681553398062</v>
      </c>
      <c r="S137" s="170">
        <v>17000</v>
      </c>
      <c r="T137" s="22">
        <f t="shared" si="74"/>
        <v>5.0000074713563585</v>
      </c>
      <c r="U137" s="22">
        <f t="shared" si="75"/>
        <v>5.0000074713563585</v>
      </c>
      <c r="V137" s="41"/>
      <c r="W137" s="1" t="str">
        <f t="shared" si="76"/>
        <v/>
      </c>
      <c r="Y137" s="41">
        <f t="shared" si="67"/>
        <v>5688.39</v>
      </c>
      <c r="Z137" s="41" t="str">
        <f t="shared" si="68"/>
        <v/>
      </c>
    </row>
    <row r="138" spans="1:26" ht="30" x14ac:dyDescent="0.25">
      <c r="A138" s="172" t="s">
        <v>201</v>
      </c>
      <c r="B138" s="173" t="s">
        <v>253</v>
      </c>
      <c r="C138" s="174">
        <v>1990</v>
      </c>
      <c r="D138" s="175">
        <v>2018</v>
      </c>
      <c r="E138" s="171" t="s">
        <v>341</v>
      </c>
      <c r="F138" s="176">
        <v>2</v>
      </c>
      <c r="G138" s="176">
        <v>3</v>
      </c>
      <c r="H138" s="177">
        <v>1184.5</v>
      </c>
      <c r="I138" s="177">
        <v>971.8</v>
      </c>
      <c r="J138" s="177">
        <v>161.6</v>
      </c>
      <c r="K138" s="178">
        <v>56</v>
      </c>
      <c r="L138" s="179" t="s">
        <v>40</v>
      </c>
      <c r="M138" s="180">
        <f t="shared" si="66"/>
        <v>932004.83</v>
      </c>
      <c r="N138" s="180">
        <v>838804.33</v>
      </c>
      <c r="O138" s="180">
        <v>46600.25</v>
      </c>
      <c r="P138" s="180">
        <v>46600.25</v>
      </c>
      <c r="Q138" s="180">
        <f t="shared" si="69"/>
        <v>7749.13</v>
      </c>
      <c r="R138" s="181">
        <f t="shared" si="73"/>
        <v>959.05004116073269</v>
      </c>
      <c r="S138" s="181">
        <v>17000</v>
      </c>
      <c r="T138" s="22">
        <f t="shared" si="74"/>
        <v>5.0000009120124407</v>
      </c>
      <c r="U138" s="22">
        <f t="shared" si="75"/>
        <v>5.0000009120124407</v>
      </c>
      <c r="V138" s="41"/>
      <c r="W138" s="1" t="str">
        <f t="shared" si="76"/>
        <v/>
      </c>
      <c r="Y138" s="41">
        <f t="shared" si="67"/>
        <v>46600.24</v>
      </c>
      <c r="Z138" s="41" t="str">
        <f t="shared" si="68"/>
        <v/>
      </c>
    </row>
    <row r="139" spans="1:26" ht="30" x14ac:dyDescent="0.25">
      <c r="A139" s="172" t="s">
        <v>202</v>
      </c>
      <c r="B139" s="173" t="s">
        <v>254</v>
      </c>
      <c r="C139" s="174">
        <v>1990</v>
      </c>
      <c r="D139" s="175">
        <v>2018</v>
      </c>
      <c r="E139" s="171" t="s">
        <v>341</v>
      </c>
      <c r="F139" s="176">
        <v>2</v>
      </c>
      <c r="G139" s="176">
        <v>3</v>
      </c>
      <c r="H139" s="177">
        <v>1201.8</v>
      </c>
      <c r="I139" s="177">
        <v>973.6</v>
      </c>
      <c r="J139" s="177">
        <v>72.400000000000006</v>
      </c>
      <c r="K139" s="178">
        <v>50</v>
      </c>
      <c r="L139" s="179" t="s">
        <v>40</v>
      </c>
      <c r="M139" s="180">
        <f t="shared" si="66"/>
        <v>1077527.56</v>
      </c>
      <c r="N139" s="180">
        <v>969774.8</v>
      </c>
      <c r="O139" s="180">
        <v>53876.380000000005</v>
      </c>
      <c r="P139" s="180">
        <v>53876.380000000005</v>
      </c>
      <c r="Q139" s="180">
        <f t="shared" si="69"/>
        <v>4006.42</v>
      </c>
      <c r="R139" s="181">
        <f t="shared" si="73"/>
        <v>1106.7456450287593</v>
      </c>
      <c r="S139" s="181">
        <v>17000</v>
      </c>
      <c r="T139" s="22">
        <f t="shared" si="74"/>
        <v>5.0000001856101015</v>
      </c>
      <c r="U139" s="22">
        <f t="shared" si="75"/>
        <v>5.0000001856101015</v>
      </c>
      <c r="V139" s="41"/>
      <c r="W139" s="1" t="str">
        <f t="shared" si="76"/>
        <v/>
      </c>
      <c r="Y139" s="41">
        <f t="shared" si="67"/>
        <v>53876.38</v>
      </c>
      <c r="Z139" s="41" t="str">
        <f t="shared" si="68"/>
        <v/>
      </c>
    </row>
    <row r="140" spans="1:26" x14ac:dyDescent="0.25">
      <c r="A140" s="160" t="s">
        <v>203</v>
      </c>
      <c r="B140" s="161" t="s">
        <v>255</v>
      </c>
      <c r="C140" s="162">
        <v>1989</v>
      </c>
      <c r="D140" s="163" t="s">
        <v>38</v>
      </c>
      <c r="E140" s="164" t="s">
        <v>341</v>
      </c>
      <c r="F140" s="165">
        <v>2</v>
      </c>
      <c r="G140" s="165">
        <v>2</v>
      </c>
      <c r="H140" s="166">
        <v>1092.2</v>
      </c>
      <c r="I140" s="166">
        <v>917.4</v>
      </c>
      <c r="J140" s="166">
        <v>42.7</v>
      </c>
      <c r="K140" s="167">
        <v>55</v>
      </c>
      <c r="L140" s="168" t="s">
        <v>40</v>
      </c>
      <c r="M140" s="169">
        <f t="shared" si="66"/>
        <v>13210517.290000003</v>
      </c>
      <c r="N140" s="169">
        <v>11889465.550000004</v>
      </c>
      <c r="O140" s="169">
        <v>660525.87</v>
      </c>
      <c r="P140" s="169">
        <v>660525.87</v>
      </c>
      <c r="Q140" s="169">
        <f t="shared" si="69"/>
        <v>30743.9</v>
      </c>
      <c r="R140" s="170">
        <f t="shared" si="73"/>
        <v>14399.953444517118</v>
      </c>
      <c r="S140" s="170">
        <v>17000</v>
      </c>
      <c r="T140" s="22">
        <f t="shared" si="74"/>
        <v>5.0000000416334931</v>
      </c>
      <c r="U140" s="22">
        <f t="shared" si="75"/>
        <v>5.0000000416334931</v>
      </c>
      <c r="V140" s="41"/>
      <c r="W140" s="1" t="str">
        <f t="shared" si="76"/>
        <v/>
      </c>
      <c r="Y140" s="41">
        <f t="shared" si="67"/>
        <v>660525.86</v>
      </c>
      <c r="Z140" s="41" t="str">
        <f t="shared" si="68"/>
        <v/>
      </c>
    </row>
    <row r="141" spans="1:26" x14ac:dyDescent="0.25">
      <c r="A141" s="160" t="s">
        <v>204</v>
      </c>
      <c r="B141" s="161" t="s">
        <v>256</v>
      </c>
      <c r="C141" s="162">
        <v>1990</v>
      </c>
      <c r="D141" s="163" t="s">
        <v>38</v>
      </c>
      <c r="E141" s="164" t="s">
        <v>341</v>
      </c>
      <c r="F141" s="165">
        <v>2</v>
      </c>
      <c r="G141" s="165">
        <v>2</v>
      </c>
      <c r="H141" s="166">
        <v>1061.8</v>
      </c>
      <c r="I141" s="166">
        <v>891.9</v>
      </c>
      <c r="J141" s="166">
        <v>38.700000000000003</v>
      </c>
      <c r="K141" s="167">
        <v>64</v>
      </c>
      <c r="L141" s="168" t="s">
        <v>40</v>
      </c>
      <c r="M141" s="169">
        <f t="shared" si="66"/>
        <v>14120189.619999997</v>
      </c>
      <c r="N141" s="169">
        <v>12708170.639999997</v>
      </c>
      <c r="O141" s="169">
        <v>706009.49</v>
      </c>
      <c r="P141" s="169">
        <v>706009.49</v>
      </c>
      <c r="Q141" s="169">
        <f t="shared" si="69"/>
        <v>30634.12</v>
      </c>
      <c r="R141" s="170">
        <f t="shared" si="73"/>
        <v>15831.583832268188</v>
      </c>
      <c r="S141" s="170">
        <v>17000</v>
      </c>
      <c r="T141" s="22">
        <f t="shared" si="74"/>
        <v>5.000000063738522</v>
      </c>
      <c r="U141" s="22">
        <f t="shared" si="75"/>
        <v>5.000000063738522</v>
      </c>
      <c r="V141" s="41"/>
      <c r="W141" s="1" t="str">
        <f t="shared" si="76"/>
        <v/>
      </c>
      <c r="Y141" s="41">
        <f t="shared" si="67"/>
        <v>706009.48</v>
      </c>
      <c r="Z141" s="41" t="str">
        <f t="shared" si="68"/>
        <v/>
      </c>
    </row>
    <row r="142" spans="1:26" x14ac:dyDescent="0.25">
      <c r="A142" s="160" t="s">
        <v>205</v>
      </c>
      <c r="B142" s="161" t="s">
        <v>257</v>
      </c>
      <c r="C142" s="162">
        <v>1989</v>
      </c>
      <c r="D142" s="163" t="s">
        <v>38</v>
      </c>
      <c r="E142" s="164" t="s">
        <v>341</v>
      </c>
      <c r="F142" s="165">
        <v>2</v>
      </c>
      <c r="G142" s="165">
        <v>2</v>
      </c>
      <c r="H142" s="166">
        <v>1092.4000000000001</v>
      </c>
      <c r="I142" s="166">
        <v>915.6</v>
      </c>
      <c r="J142" s="166">
        <v>119.4</v>
      </c>
      <c r="K142" s="167">
        <v>62</v>
      </c>
      <c r="L142" s="168" t="s">
        <v>40</v>
      </c>
      <c r="M142" s="169">
        <f t="shared" si="66"/>
        <v>10647240.969999999</v>
      </c>
      <c r="N142" s="169">
        <v>9582516.8699999973</v>
      </c>
      <c r="O142" s="169">
        <v>532362.05000000005</v>
      </c>
      <c r="P142" s="169">
        <v>532362.05000000005</v>
      </c>
      <c r="Q142" s="169">
        <f t="shared" si="69"/>
        <v>69423.360000000001</v>
      </c>
      <c r="R142" s="170">
        <f t="shared" si="73"/>
        <v>11628.70354958497</v>
      </c>
      <c r="S142" s="170">
        <v>17000</v>
      </c>
      <c r="T142" s="22">
        <f t="shared" si="74"/>
        <v>5.0000000140881582</v>
      </c>
      <c r="U142" s="22">
        <f t="shared" si="75"/>
        <v>5.0000000140881582</v>
      </c>
      <c r="V142" s="41"/>
      <c r="W142" s="1" t="str">
        <f t="shared" si="76"/>
        <v/>
      </c>
      <c r="Y142" s="41">
        <f t="shared" si="67"/>
        <v>532362.05000000005</v>
      </c>
      <c r="Z142" s="41" t="str">
        <f t="shared" si="68"/>
        <v/>
      </c>
    </row>
    <row r="143" spans="1:26" ht="30" x14ac:dyDescent="0.25">
      <c r="A143" s="172" t="s">
        <v>206</v>
      </c>
      <c r="B143" s="173" t="s">
        <v>258</v>
      </c>
      <c r="C143" s="174">
        <v>1988</v>
      </c>
      <c r="D143" s="175" t="s">
        <v>38</v>
      </c>
      <c r="E143" s="171" t="s">
        <v>341</v>
      </c>
      <c r="F143" s="176">
        <v>2</v>
      </c>
      <c r="G143" s="176">
        <v>2</v>
      </c>
      <c r="H143" s="177">
        <v>866.7</v>
      </c>
      <c r="I143" s="177">
        <v>769.7</v>
      </c>
      <c r="J143" s="177">
        <v>66.099999999999994</v>
      </c>
      <c r="K143" s="178">
        <v>44</v>
      </c>
      <c r="L143" s="179" t="s">
        <v>40</v>
      </c>
      <c r="M143" s="180">
        <f t="shared" si="66"/>
        <v>1027043.71</v>
      </c>
      <c r="N143" s="180">
        <v>924339.33000000007</v>
      </c>
      <c r="O143" s="180">
        <v>51352.19</v>
      </c>
      <c r="P143" s="180">
        <v>51352.19</v>
      </c>
      <c r="Q143" s="180">
        <f t="shared" si="69"/>
        <v>4410</v>
      </c>
      <c r="R143" s="181">
        <f t="shared" si="70"/>
        <v>1334.3428738469531</v>
      </c>
      <c r="S143" s="181">
        <v>17000</v>
      </c>
      <c r="T143" s="22">
        <f t="shared" si="71"/>
        <v>5.0000004381507779</v>
      </c>
      <c r="U143" s="22">
        <f t="shared" si="72"/>
        <v>5.0000004381507779</v>
      </c>
      <c r="V143" s="41"/>
      <c r="W143" s="1" t="str">
        <f t="shared" si="63"/>
        <v/>
      </c>
      <c r="Y143" s="41">
        <f t="shared" si="67"/>
        <v>51352.19</v>
      </c>
      <c r="Z143" s="41" t="str">
        <f t="shared" si="68"/>
        <v/>
      </c>
    </row>
    <row r="144" spans="1:26" ht="30" x14ac:dyDescent="0.25">
      <c r="A144" s="172" t="s">
        <v>207</v>
      </c>
      <c r="B144" s="173" t="s">
        <v>259</v>
      </c>
      <c r="C144" s="174">
        <v>1996</v>
      </c>
      <c r="D144" s="175" t="s">
        <v>38</v>
      </c>
      <c r="E144" s="171" t="s">
        <v>341</v>
      </c>
      <c r="F144" s="176">
        <v>2</v>
      </c>
      <c r="G144" s="176">
        <v>2</v>
      </c>
      <c r="H144" s="177">
        <v>884.8</v>
      </c>
      <c r="I144" s="177">
        <v>767.6</v>
      </c>
      <c r="J144" s="177">
        <v>204.2</v>
      </c>
      <c r="K144" s="178">
        <v>44</v>
      </c>
      <c r="L144" s="179" t="s">
        <v>40</v>
      </c>
      <c r="M144" s="180">
        <f t="shared" si="66"/>
        <v>842973.46</v>
      </c>
      <c r="N144" s="180">
        <v>758676.09999999986</v>
      </c>
      <c r="O144" s="180">
        <v>42148.68</v>
      </c>
      <c r="P144" s="180">
        <v>42148.68</v>
      </c>
      <c r="Q144" s="180">
        <f t="shared" si="69"/>
        <v>11212.56</v>
      </c>
      <c r="R144" s="181">
        <f t="shared" si="70"/>
        <v>1098.193668577384</v>
      </c>
      <c r="S144" s="181">
        <v>17000</v>
      </c>
      <c r="T144" s="22">
        <f t="shared" si="71"/>
        <v>5.0000008303938772</v>
      </c>
      <c r="U144" s="22">
        <f t="shared" si="72"/>
        <v>5.0000008303938772</v>
      </c>
      <c r="V144" s="41"/>
      <c r="W144" s="1" t="str">
        <f t="shared" si="63"/>
        <v/>
      </c>
      <c r="Y144" s="41">
        <f t="shared" si="67"/>
        <v>42148.67</v>
      </c>
      <c r="Z144" s="41" t="str">
        <f t="shared" si="68"/>
        <v/>
      </c>
    </row>
    <row r="145" spans="1:26" ht="30" x14ac:dyDescent="0.25">
      <c r="A145" s="172" t="s">
        <v>208</v>
      </c>
      <c r="B145" s="173" t="s">
        <v>260</v>
      </c>
      <c r="C145" s="174">
        <v>1988</v>
      </c>
      <c r="D145" s="175">
        <v>2017</v>
      </c>
      <c r="E145" s="171" t="s">
        <v>341</v>
      </c>
      <c r="F145" s="176">
        <v>2</v>
      </c>
      <c r="G145" s="176">
        <v>2</v>
      </c>
      <c r="H145" s="177">
        <v>847.4</v>
      </c>
      <c r="I145" s="177">
        <v>765.6</v>
      </c>
      <c r="J145" s="177">
        <v>0</v>
      </c>
      <c r="K145" s="178">
        <v>33</v>
      </c>
      <c r="L145" s="179" t="s">
        <v>40</v>
      </c>
      <c r="M145" s="180">
        <f t="shared" si="66"/>
        <v>206518.19</v>
      </c>
      <c r="N145" s="180">
        <v>185866.37</v>
      </c>
      <c r="O145" s="180">
        <v>10325.91</v>
      </c>
      <c r="P145" s="180">
        <v>10325.91</v>
      </c>
      <c r="Q145" s="180">
        <f t="shared" si="69"/>
        <v>0</v>
      </c>
      <c r="R145" s="181">
        <f t="shared" si="70"/>
        <v>269.74685214211075</v>
      </c>
      <c r="S145" s="181">
        <v>17000</v>
      </c>
      <c r="T145" s="22">
        <f t="shared" si="71"/>
        <v>5.0000002421094241</v>
      </c>
      <c r="U145" s="22">
        <f t="shared" si="72"/>
        <v>5.0000002421094241</v>
      </c>
      <c r="V145" s="41"/>
      <c r="W145" s="1" t="str">
        <f t="shared" si="63"/>
        <v/>
      </c>
      <c r="Y145" s="41">
        <f t="shared" si="67"/>
        <v>10325.91</v>
      </c>
      <c r="Z145" s="41" t="str">
        <f t="shared" si="68"/>
        <v/>
      </c>
    </row>
    <row r="146" spans="1:26" x14ac:dyDescent="0.25">
      <c r="A146" s="160" t="s">
        <v>209</v>
      </c>
      <c r="B146" s="161" t="s">
        <v>261</v>
      </c>
      <c r="C146" s="162">
        <v>1990</v>
      </c>
      <c r="D146" s="163">
        <v>2006</v>
      </c>
      <c r="E146" s="164" t="s">
        <v>341</v>
      </c>
      <c r="F146" s="165">
        <v>2</v>
      </c>
      <c r="G146" s="165">
        <v>3</v>
      </c>
      <c r="H146" s="166">
        <v>1173.8</v>
      </c>
      <c r="I146" s="166">
        <v>966.5</v>
      </c>
      <c r="J146" s="166">
        <v>0</v>
      </c>
      <c r="K146" s="167">
        <v>49</v>
      </c>
      <c r="L146" s="168" t="s">
        <v>40</v>
      </c>
      <c r="M146" s="169">
        <f t="shared" si="66"/>
        <v>5572626.1099999994</v>
      </c>
      <c r="N146" s="169">
        <v>5015363.49</v>
      </c>
      <c r="O146" s="169">
        <v>278631.31</v>
      </c>
      <c r="P146" s="169">
        <v>278631.31</v>
      </c>
      <c r="Q146" s="169">
        <f t="shared" si="69"/>
        <v>0</v>
      </c>
      <c r="R146" s="170">
        <f t="shared" si="70"/>
        <v>5765.7797309881007</v>
      </c>
      <c r="S146" s="170">
        <v>17000</v>
      </c>
      <c r="T146" s="22">
        <f t="shared" si="71"/>
        <v>5.0000000807518745</v>
      </c>
      <c r="U146" s="22">
        <f t="shared" si="72"/>
        <v>5.0000000807518745</v>
      </c>
      <c r="V146" s="41"/>
      <c r="W146" s="1" t="str">
        <f t="shared" si="63"/>
        <v/>
      </c>
      <c r="Y146" s="41">
        <f t="shared" si="67"/>
        <v>278631.31</v>
      </c>
      <c r="Z146" s="41" t="str">
        <f t="shared" si="68"/>
        <v/>
      </c>
    </row>
    <row r="147" spans="1:26" x14ac:dyDescent="0.25">
      <c r="A147" s="160" t="s">
        <v>210</v>
      </c>
      <c r="B147" s="161" t="s">
        <v>262</v>
      </c>
      <c r="C147" s="162">
        <v>1990</v>
      </c>
      <c r="D147" s="163">
        <v>2018</v>
      </c>
      <c r="E147" s="164" t="s">
        <v>341</v>
      </c>
      <c r="F147" s="165">
        <v>2</v>
      </c>
      <c r="G147" s="165">
        <v>3</v>
      </c>
      <c r="H147" s="166">
        <v>1164.7</v>
      </c>
      <c r="I147" s="166">
        <v>963.1</v>
      </c>
      <c r="J147" s="166">
        <v>106.5</v>
      </c>
      <c r="K147" s="167">
        <v>53</v>
      </c>
      <c r="L147" s="168" t="s">
        <v>40</v>
      </c>
      <c r="M147" s="169">
        <f t="shared" si="66"/>
        <v>998786.7</v>
      </c>
      <c r="N147" s="169">
        <v>898908.02</v>
      </c>
      <c r="O147" s="169">
        <v>49939.340000000004</v>
      </c>
      <c r="P147" s="169">
        <v>49939.340000000004</v>
      </c>
      <c r="Q147" s="169">
        <f t="shared" si="69"/>
        <v>5522.31</v>
      </c>
      <c r="R147" s="170">
        <f t="shared" si="70"/>
        <v>1037.0539923164779</v>
      </c>
      <c r="S147" s="170">
        <v>17000</v>
      </c>
      <c r="T147" s="22">
        <f t="shared" si="71"/>
        <v>5.0000005006073875</v>
      </c>
      <c r="U147" s="22">
        <f t="shared" si="72"/>
        <v>5.0000005006073875</v>
      </c>
      <c r="V147" s="41"/>
      <c r="W147" s="1" t="str">
        <f t="shared" si="63"/>
        <v/>
      </c>
      <c r="Y147" s="41">
        <f t="shared" si="67"/>
        <v>49939.34</v>
      </c>
      <c r="Z147" s="41" t="str">
        <f t="shared" si="68"/>
        <v/>
      </c>
    </row>
    <row r="148" spans="1:26" x14ac:dyDescent="0.25">
      <c r="A148" s="160" t="s">
        <v>211</v>
      </c>
      <c r="B148" s="161" t="s">
        <v>263</v>
      </c>
      <c r="C148" s="162">
        <v>1986</v>
      </c>
      <c r="D148" s="163">
        <v>2018</v>
      </c>
      <c r="E148" s="164" t="s">
        <v>341</v>
      </c>
      <c r="F148" s="165">
        <v>2</v>
      </c>
      <c r="G148" s="165">
        <v>3</v>
      </c>
      <c r="H148" s="166">
        <v>1160.4000000000001</v>
      </c>
      <c r="I148" s="166">
        <v>967.6</v>
      </c>
      <c r="J148" s="166">
        <v>162</v>
      </c>
      <c r="K148" s="167">
        <v>47</v>
      </c>
      <c r="L148" s="168" t="s">
        <v>40</v>
      </c>
      <c r="M148" s="169">
        <f t="shared" si="66"/>
        <v>998786.7</v>
      </c>
      <c r="N148" s="169">
        <v>898908.02</v>
      </c>
      <c r="O148" s="169">
        <v>49939.340000000004</v>
      </c>
      <c r="P148" s="169">
        <v>49939.340000000004</v>
      </c>
      <c r="Q148" s="169">
        <f t="shared" si="69"/>
        <v>8361.07</v>
      </c>
      <c r="R148" s="170">
        <f t="shared" si="70"/>
        <v>1032.2309838776353</v>
      </c>
      <c r="S148" s="170">
        <v>17000</v>
      </c>
      <c r="T148" s="22">
        <f t="shared" si="71"/>
        <v>5.0000005006073875</v>
      </c>
      <c r="U148" s="22">
        <f t="shared" si="72"/>
        <v>5.0000005006073875</v>
      </c>
      <c r="V148" s="41"/>
      <c r="W148" s="1" t="str">
        <f t="shared" si="63"/>
        <v/>
      </c>
      <c r="Y148" s="41">
        <f t="shared" si="67"/>
        <v>49939.34</v>
      </c>
      <c r="Z148" s="41" t="str">
        <f t="shared" si="68"/>
        <v/>
      </c>
    </row>
    <row r="149" spans="1:26" x14ac:dyDescent="0.25">
      <c r="A149" s="182"/>
      <c r="B149" s="183" t="s">
        <v>30</v>
      </c>
      <c r="C149" s="184"/>
      <c r="D149" s="184"/>
      <c r="E149" s="184"/>
      <c r="F149" s="184"/>
      <c r="G149" s="184"/>
      <c r="H149" s="184"/>
      <c r="I149" s="184"/>
      <c r="J149" s="184"/>
      <c r="K149" s="184"/>
      <c r="L149" s="185"/>
      <c r="M149" s="169">
        <f>N149</f>
        <v>603.03999999910593</v>
      </c>
      <c r="N149" s="169">
        <f>N150-SUM(N96:N148)</f>
        <v>603.03999999910593</v>
      </c>
      <c r="O149" s="169"/>
      <c r="P149" s="169"/>
      <c r="Q149" s="186"/>
      <c r="R149" s="170"/>
      <c r="S149" s="170"/>
      <c r="T149" s="22"/>
      <c r="U149" s="22"/>
    </row>
    <row r="150" spans="1:26" x14ac:dyDescent="0.25">
      <c r="A150" s="182"/>
      <c r="B150" s="183" t="s">
        <v>81</v>
      </c>
      <c r="C150" s="184"/>
      <c r="D150" s="184"/>
      <c r="E150" s="184"/>
      <c r="F150" s="184"/>
      <c r="G150" s="185"/>
      <c r="H150" s="169">
        <f t="shared" ref="H150:K150" si="77">SUM(H96:H149)</f>
        <v>52757.390000000014</v>
      </c>
      <c r="I150" s="169">
        <f t="shared" si="77"/>
        <v>41024.527999999991</v>
      </c>
      <c r="J150" s="169">
        <f t="shared" si="77"/>
        <v>7067.2199999999993</v>
      </c>
      <c r="K150" s="167">
        <f t="shared" si="77"/>
        <v>2468</v>
      </c>
      <c r="L150" s="187" t="s">
        <v>32</v>
      </c>
      <c r="M150" s="169">
        <f>SUM(M96:M149)</f>
        <v>55896600.000000007</v>
      </c>
      <c r="N150" s="169">
        <v>50307000</v>
      </c>
      <c r="O150" s="169">
        <f>SUM(O96:O149)</f>
        <v>2794800</v>
      </c>
      <c r="P150" s="169">
        <f t="shared" ref="P150:Q150" si="78">SUM(P96:P149)</f>
        <v>2794800</v>
      </c>
      <c r="Q150" s="169">
        <f t="shared" si="78"/>
        <v>236286.74</v>
      </c>
      <c r="R150" s="187" t="s">
        <v>32</v>
      </c>
      <c r="S150" s="187" t="s">
        <v>32</v>
      </c>
      <c r="T150" s="22"/>
      <c r="U150" s="22"/>
    </row>
    <row r="151" spans="1:26" s="9" customFormat="1" x14ac:dyDescent="0.2">
      <c r="A151" s="157" t="s">
        <v>144</v>
      </c>
      <c r="B151" s="158"/>
      <c r="C151" s="158"/>
      <c r="D151" s="158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9"/>
      <c r="T151" s="22"/>
      <c r="U151" s="22"/>
    </row>
    <row r="152" spans="1:26" s="33" customFormat="1" x14ac:dyDescent="0.25">
      <c r="A152" s="172" t="s">
        <v>112</v>
      </c>
      <c r="B152" s="188" t="s">
        <v>351</v>
      </c>
      <c r="C152" s="189">
        <v>1982</v>
      </c>
      <c r="D152" s="175" t="s">
        <v>38</v>
      </c>
      <c r="E152" s="164" t="s">
        <v>341</v>
      </c>
      <c r="F152" s="190">
        <v>1</v>
      </c>
      <c r="G152" s="190">
        <v>8</v>
      </c>
      <c r="H152" s="191">
        <v>516.53</v>
      </c>
      <c r="I152" s="191">
        <v>516.53</v>
      </c>
      <c r="J152" s="191">
        <v>0</v>
      </c>
      <c r="K152" s="187">
        <v>35</v>
      </c>
      <c r="L152" s="168" t="s">
        <v>40</v>
      </c>
      <c r="M152" s="180">
        <f t="shared" ref="M152:M164" si="79">SUM(N152:P152)</f>
        <v>5907461.9999999991</v>
      </c>
      <c r="N152" s="180">
        <v>5316715.8</v>
      </c>
      <c r="O152" s="180">
        <v>295373.09999999998</v>
      </c>
      <c r="P152" s="180">
        <v>295373.09999999998</v>
      </c>
      <c r="Q152" s="169">
        <f t="shared" ref="Q152:Q164" si="80">ROUND(P152*J152/I152,2)</f>
        <v>0</v>
      </c>
      <c r="R152" s="181">
        <f t="shared" ref="R152:R164" si="81">M152/I152</f>
        <v>11436.822643408901</v>
      </c>
      <c r="S152" s="181">
        <v>18600</v>
      </c>
      <c r="T152" s="42">
        <f t="shared" ref="T152:T164" si="82">O152/M152*100</f>
        <v>5</v>
      </c>
      <c r="U152" s="42">
        <f t="shared" ref="U152:U164" si="83">P152/M152*100</f>
        <v>5</v>
      </c>
      <c r="V152" s="33" t="str">
        <f t="shared" ref="V152:V164" si="84">IF(T152&lt;5,M152*0.05,"")</f>
        <v/>
      </c>
      <c r="W152" s="33" t="str">
        <f t="shared" ref="W152:W164" si="85">IF(U152&lt;5,M152*0.05,"")</f>
        <v/>
      </c>
      <c r="Y152" s="41">
        <f t="shared" ref="Y152" si="86">ROUND(M152*0.05,2)</f>
        <v>295373.09999999998</v>
      </c>
      <c r="Z152" s="41" t="str">
        <f t="shared" ref="Z152" si="87">IF(Y152&gt;O152,"!!","")</f>
        <v/>
      </c>
    </row>
    <row r="153" spans="1:26" ht="15.75" customHeight="1" x14ac:dyDescent="0.25">
      <c r="A153" s="160" t="s">
        <v>113</v>
      </c>
      <c r="B153" s="192" t="s">
        <v>352</v>
      </c>
      <c r="C153" s="193">
        <v>1991</v>
      </c>
      <c r="D153" s="163" t="s">
        <v>38</v>
      </c>
      <c r="E153" s="171" t="s">
        <v>39</v>
      </c>
      <c r="F153" s="194">
        <v>1</v>
      </c>
      <c r="G153" s="194">
        <v>4</v>
      </c>
      <c r="H153" s="195">
        <v>253.7</v>
      </c>
      <c r="I153" s="195">
        <v>253.7</v>
      </c>
      <c r="J153" s="195">
        <v>0</v>
      </c>
      <c r="K153" s="196">
        <v>11</v>
      </c>
      <c r="L153" s="168" t="s">
        <v>40</v>
      </c>
      <c r="M153" s="169">
        <f t="shared" si="79"/>
        <v>1618449</v>
      </c>
      <c r="N153" s="169">
        <v>1456604.1</v>
      </c>
      <c r="O153" s="169">
        <v>80922.45</v>
      </c>
      <c r="P153" s="169">
        <v>80922.45</v>
      </c>
      <c r="Q153" s="169">
        <f t="shared" si="80"/>
        <v>0</v>
      </c>
      <c r="R153" s="170">
        <f t="shared" si="81"/>
        <v>6379.3811588490344</v>
      </c>
      <c r="S153" s="170">
        <v>18600</v>
      </c>
      <c r="T153" s="22">
        <f t="shared" si="82"/>
        <v>5</v>
      </c>
      <c r="U153" s="22">
        <f t="shared" si="83"/>
        <v>5</v>
      </c>
      <c r="V153" s="1" t="str">
        <f t="shared" si="84"/>
        <v/>
      </c>
      <c r="W153" s="1" t="str">
        <f t="shared" si="85"/>
        <v/>
      </c>
      <c r="Y153" s="41">
        <f t="shared" ref="Y153:Y164" si="88">ROUND(M153*0.05,2)</f>
        <v>80922.45</v>
      </c>
      <c r="Z153" s="41" t="str">
        <f t="shared" ref="Z153:Z164" si="89">IF(Y153&gt;O153,"!!","")</f>
        <v/>
      </c>
    </row>
    <row r="154" spans="1:26" ht="15.75" customHeight="1" x14ac:dyDescent="0.25">
      <c r="A154" s="172" t="s">
        <v>114</v>
      </c>
      <c r="B154" s="192" t="s">
        <v>353</v>
      </c>
      <c r="C154" s="193">
        <v>1987</v>
      </c>
      <c r="D154" s="163">
        <v>2018</v>
      </c>
      <c r="E154" s="164" t="s">
        <v>341</v>
      </c>
      <c r="F154" s="194">
        <v>1</v>
      </c>
      <c r="G154" s="194">
        <v>2</v>
      </c>
      <c r="H154" s="195">
        <v>411.61</v>
      </c>
      <c r="I154" s="195">
        <v>390.15</v>
      </c>
      <c r="J154" s="195">
        <v>50.16</v>
      </c>
      <c r="K154" s="196">
        <v>20</v>
      </c>
      <c r="L154" s="168" t="s">
        <v>40</v>
      </c>
      <c r="M154" s="169">
        <f t="shared" si="79"/>
        <v>514714.00000000006</v>
      </c>
      <c r="N154" s="169">
        <v>165776.4</v>
      </c>
      <c r="O154" s="169">
        <v>323201.90000000002</v>
      </c>
      <c r="P154" s="169">
        <v>25735.7</v>
      </c>
      <c r="Q154" s="169">
        <f t="shared" si="80"/>
        <v>3308.73</v>
      </c>
      <c r="R154" s="170">
        <f t="shared" si="81"/>
        <v>1319.2720748430092</v>
      </c>
      <c r="S154" s="170">
        <v>18600</v>
      </c>
      <c r="T154" s="22">
        <f t="shared" si="82"/>
        <v>62.792521672229626</v>
      </c>
      <c r="U154" s="22">
        <f t="shared" si="83"/>
        <v>5</v>
      </c>
      <c r="V154" s="1" t="str">
        <f t="shared" si="84"/>
        <v/>
      </c>
      <c r="W154" s="1" t="str">
        <f t="shared" si="85"/>
        <v/>
      </c>
      <c r="Y154" s="41">
        <f t="shared" si="88"/>
        <v>25735.7</v>
      </c>
      <c r="Z154" s="41" t="str">
        <f>IF(Y154&gt;P154,"!!","")</f>
        <v/>
      </c>
    </row>
    <row r="155" spans="1:26" ht="14.25" customHeight="1" x14ac:dyDescent="0.25">
      <c r="A155" s="160" t="s">
        <v>115</v>
      </c>
      <c r="B155" s="192" t="s">
        <v>342</v>
      </c>
      <c r="C155" s="193">
        <v>1990</v>
      </c>
      <c r="D155" s="163">
        <v>2018</v>
      </c>
      <c r="E155" s="164" t="s">
        <v>341</v>
      </c>
      <c r="F155" s="194">
        <v>1</v>
      </c>
      <c r="G155" s="194">
        <v>4</v>
      </c>
      <c r="H155" s="195">
        <v>482.13</v>
      </c>
      <c r="I155" s="195">
        <v>438.68</v>
      </c>
      <c r="J155" s="195">
        <v>79.52</v>
      </c>
      <c r="K155" s="196">
        <v>21</v>
      </c>
      <c r="L155" s="168" t="s">
        <v>40</v>
      </c>
      <c r="M155" s="169">
        <f t="shared" si="79"/>
        <v>514714</v>
      </c>
      <c r="N155" s="169">
        <v>463242.6</v>
      </c>
      <c r="O155" s="169">
        <v>25735.7</v>
      </c>
      <c r="P155" s="169">
        <v>25735.7</v>
      </c>
      <c r="Q155" s="169">
        <f t="shared" si="80"/>
        <v>4665.1400000000003</v>
      </c>
      <c r="R155" s="170">
        <f t="shared" si="81"/>
        <v>1173.3245190115802</v>
      </c>
      <c r="S155" s="170">
        <v>18600</v>
      </c>
      <c r="T155" s="22">
        <f t="shared" si="82"/>
        <v>5</v>
      </c>
      <c r="U155" s="22">
        <f t="shared" si="83"/>
        <v>5</v>
      </c>
      <c r="V155" s="1" t="str">
        <f t="shared" si="84"/>
        <v/>
      </c>
      <c r="W155" s="1" t="str">
        <f t="shared" si="85"/>
        <v/>
      </c>
      <c r="Y155" s="41">
        <f t="shared" si="88"/>
        <v>25735.7</v>
      </c>
      <c r="Z155" s="41" t="str">
        <f t="shared" si="89"/>
        <v/>
      </c>
    </row>
    <row r="156" spans="1:26" ht="30" x14ac:dyDescent="0.25">
      <c r="A156" s="172" t="s">
        <v>116</v>
      </c>
      <c r="B156" s="188" t="s">
        <v>350</v>
      </c>
      <c r="C156" s="189">
        <v>1989</v>
      </c>
      <c r="D156" s="175" t="s">
        <v>38</v>
      </c>
      <c r="E156" s="171" t="s">
        <v>39</v>
      </c>
      <c r="F156" s="190">
        <v>1</v>
      </c>
      <c r="G156" s="190">
        <v>4</v>
      </c>
      <c r="H156" s="191">
        <v>241.8</v>
      </c>
      <c r="I156" s="191">
        <v>241.8</v>
      </c>
      <c r="J156" s="191">
        <v>0</v>
      </c>
      <c r="K156" s="187">
        <v>14</v>
      </c>
      <c r="L156" s="179" t="s">
        <v>40</v>
      </c>
      <c r="M156" s="180">
        <f t="shared" si="79"/>
        <v>6645762</v>
      </c>
      <c r="N156" s="180">
        <v>4047732</v>
      </c>
      <c r="O156" s="180">
        <v>2265741.9</v>
      </c>
      <c r="P156" s="180">
        <v>332288.09999999998</v>
      </c>
      <c r="Q156" s="180">
        <f t="shared" si="80"/>
        <v>0</v>
      </c>
      <c r="R156" s="181">
        <f t="shared" si="81"/>
        <v>27484.540942928037</v>
      </c>
      <c r="S156" s="181">
        <v>18600</v>
      </c>
      <c r="T156" s="22">
        <f t="shared" si="82"/>
        <v>34.093034026797831</v>
      </c>
      <c r="U156" s="22">
        <f t="shared" si="83"/>
        <v>5</v>
      </c>
      <c r="V156" s="1" t="str">
        <f t="shared" si="84"/>
        <v/>
      </c>
      <c r="W156" s="1" t="str">
        <f t="shared" si="85"/>
        <v/>
      </c>
      <c r="Y156" s="41">
        <f t="shared" si="88"/>
        <v>332288.09999999998</v>
      </c>
      <c r="Z156" s="41" t="str">
        <f>IF(Y156&gt;P156,"!!","")</f>
        <v/>
      </c>
    </row>
    <row r="157" spans="1:26" ht="16.5" customHeight="1" x14ac:dyDescent="0.25">
      <c r="A157" s="10" t="s">
        <v>117</v>
      </c>
      <c r="B157" s="34" t="s">
        <v>343</v>
      </c>
      <c r="C157" s="35">
        <v>2000</v>
      </c>
      <c r="D157" s="13" t="s">
        <v>38</v>
      </c>
      <c r="E157" s="36" t="s">
        <v>341</v>
      </c>
      <c r="F157" s="37">
        <v>2</v>
      </c>
      <c r="G157" s="37">
        <v>4</v>
      </c>
      <c r="H157" s="38">
        <v>475.18</v>
      </c>
      <c r="I157" s="38">
        <v>475.18</v>
      </c>
      <c r="J157" s="38">
        <v>0</v>
      </c>
      <c r="K157" s="39">
        <v>16</v>
      </c>
      <c r="L157" s="18" t="s">
        <v>40</v>
      </c>
      <c r="M157" s="19">
        <f>SUM(N157:P157)</f>
        <v>9766546</v>
      </c>
      <c r="N157" s="19">
        <v>7954513.2000000002</v>
      </c>
      <c r="O157" s="19">
        <v>1323705.5</v>
      </c>
      <c r="P157" s="19">
        <v>488327.3</v>
      </c>
      <c r="Q157" s="19">
        <f t="shared" si="80"/>
        <v>0</v>
      </c>
      <c r="R157" s="21">
        <f t="shared" si="81"/>
        <v>20553.360831684837</v>
      </c>
      <c r="S157" s="21">
        <v>18600</v>
      </c>
      <c r="T157" s="22">
        <f t="shared" si="82"/>
        <v>13.553466087191932</v>
      </c>
      <c r="U157" s="22">
        <f t="shared" si="83"/>
        <v>5</v>
      </c>
      <c r="V157" s="1" t="str">
        <f t="shared" si="84"/>
        <v/>
      </c>
      <c r="W157" s="1" t="str">
        <f t="shared" si="85"/>
        <v/>
      </c>
      <c r="Y157" s="41">
        <f t="shared" si="88"/>
        <v>488327.3</v>
      </c>
      <c r="Z157" s="41" t="str">
        <f>IF(Y157&gt;P157,"!!","")</f>
        <v/>
      </c>
    </row>
    <row r="158" spans="1:26" x14ac:dyDescent="0.25">
      <c r="A158" s="4" t="s">
        <v>118</v>
      </c>
      <c r="B158" s="34" t="s">
        <v>344</v>
      </c>
      <c r="C158" s="35">
        <v>2002</v>
      </c>
      <c r="D158" s="13" t="s">
        <v>38</v>
      </c>
      <c r="E158" s="36" t="s">
        <v>341</v>
      </c>
      <c r="F158" s="37">
        <v>2</v>
      </c>
      <c r="G158" s="37">
        <v>4</v>
      </c>
      <c r="H158" s="38">
        <v>398.69</v>
      </c>
      <c r="I158" s="38">
        <v>398.69</v>
      </c>
      <c r="J158" s="38">
        <v>82.8</v>
      </c>
      <c r="K158" s="39">
        <v>12</v>
      </c>
      <c r="L158" s="18" t="s">
        <v>40</v>
      </c>
      <c r="M158" s="19">
        <f t="shared" si="79"/>
        <v>4086443</v>
      </c>
      <c r="N158" s="19">
        <v>3677798.7</v>
      </c>
      <c r="O158" s="19">
        <v>204322.15</v>
      </c>
      <c r="P158" s="19">
        <v>204322.15</v>
      </c>
      <c r="Q158" s="19">
        <f t="shared" si="80"/>
        <v>42433.66</v>
      </c>
      <c r="R158" s="21">
        <f t="shared" si="81"/>
        <v>10249.675186234919</v>
      </c>
      <c r="S158" s="21">
        <v>18600</v>
      </c>
      <c r="T158" s="22">
        <f t="shared" si="82"/>
        <v>5</v>
      </c>
      <c r="U158" s="22">
        <f t="shared" si="83"/>
        <v>5</v>
      </c>
      <c r="V158" s="1" t="str">
        <f t="shared" si="84"/>
        <v/>
      </c>
      <c r="W158" s="1" t="str">
        <f t="shared" si="85"/>
        <v/>
      </c>
      <c r="Y158" s="41">
        <f t="shared" si="88"/>
        <v>204322.15</v>
      </c>
      <c r="Z158" s="41" t="str">
        <f t="shared" si="89"/>
        <v/>
      </c>
    </row>
    <row r="159" spans="1:26" x14ac:dyDescent="0.25">
      <c r="A159" s="10" t="s">
        <v>119</v>
      </c>
      <c r="B159" s="34" t="s">
        <v>345</v>
      </c>
      <c r="C159" s="35">
        <v>2002</v>
      </c>
      <c r="D159" s="13" t="s">
        <v>38</v>
      </c>
      <c r="E159" s="36" t="s">
        <v>341</v>
      </c>
      <c r="F159" s="37">
        <v>2</v>
      </c>
      <c r="G159" s="37">
        <v>4</v>
      </c>
      <c r="H159" s="38">
        <v>382.36</v>
      </c>
      <c r="I159" s="38">
        <v>382.36</v>
      </c>
      <c r="J159" s="38">
        <v>79.989999999999995</v>
      </c>
      <c r="K159" s="39">
        <v>10</v>
      </c>
      <c r="L159" s="18" t="s">
        <v>40</v>
      </c>
      <c r="M159" s="19">
        <f t="shared" si="79"/>
        <v>4114105</v>
      </c>
      <c r="N159" s="19">
        <v>3702694.5</v>
      </c>
      <c r="O159" s="19">
        <v>205705.25</v>
      </c>
      <c r="P159" s="19">
        <v>205705.25</v>
      </c>
      <c r="Q159" s="19">
        <f t="shared" si="80"/>
        <v>43033.69</v>
      </c>
      <c r="R159" s="21">
        <f t="shared" si="81"/>
        <v>10759.768281200963</v>
      </c>
      <c r="S159" s="21">
        <v>18600</v>
      </c>
      <c r="T159" s="22">
        <f t="shared" si="82"/>
        <v>5</v>
      </c>
      <c r="U159" s="22">
        <f t="shared" si="83"/>
        <v>5</v>
      </c>
      <c r="V159" s="1" t="str">
        <f t="shared" si="84"/>
        <v/>
      </c>
      <c r="W159" s="1" t="str">
        <f t="shared" si="85"/>
        <v/>
      </c>
      <c r="Y159" s="41">
        <f t="shared" si="88"/>
        <v>205705.25</v>
      </c>
      <c r="Z159" s="41" t="str">
        <f t="shared" si="89"/>
        <v/>
      </c>
    </row>
    <row r="160" spans="1:26" x14ac:dyDescent="0.25">
      <c r="A160" s="4" t="s">
        <v>120</v>
      </c>
      <c r="B160" s="34" t="s">
        <v>346</v>
      </c>
      <c r="C160" s="35">
        <v>1982</v>
      </c>
      <c r="D160" s="13" t="s">
        <v>38</v>
      </c>
      <c r="E160" s="27" t="s">
        <v>39</v>
      </c>
      <c r="F160" s="37">
        <v>2</v>
      </c>
      <c r="G160" s="37">
        <v>4</v>
      </c>
      <c r="H160" s="38">
        <v>367.3</v>
      </c>
      <c r="I160" s="38">
        <v>367.3</v>
      </c>
      <c r="J160" s="38">
        <v>0</v>
      </c>
      <c r="K160" s="39">
        <v>20</v>
      </c>
      <c r="L160" s="18" t="s">
        <v>40</v>
      </c>
      <c r="M160" s="19">
        <f t="shared" si="79"/>
        <v>5511499</v>
      </c>
      <c r="N160" s="19">
        <v>4960349.0999999996</v>
      </c>
      <c r="O160" s="19">
        <v>275574.95</v>
      </c>
      <c r="P160" s="19">
        <v>275574.95</v>
      </c>
      <c r="Q160" s="19">
        <f t="shared" si="80"/>
        <v>0</v>
      </c>
      <c r="R160" s="21">
        <f t="shared" si="81"/>
        <v>15005.442417642254</v>
      </c>
      <c r="S160" s="21">
        <v>18600</v>
      </c>
      <c r="T160" s="22">
        <f t="shared" si="82"/>
        <v>5</v>
      </c>
      <c r="U160" s="22">
        <f t="shared" si="83"/>
        <v>5</v>
      </c>
      <c r="V160" s="1" t="str">
        <f t="shared" si="84"/>
        <v/>
      </c>
      <c r="W160" s="1" t="str">
        <f t="shared" si="85"/>
        <v/>
      </c>
      <c r="Y160" s="41">
        <f t="shared" si="88"/>
        <v>275574.95</v>
      </c>
      <c r="Z160" s="41" t="str">
        <f t="shared" si="89"/>
        <v/>
      </c>
    </row>
    <row r="161" spans="1:26" x14ac:dyDescent="0.25">
      <c r="A161" s="10" t="s">
        <v>121</v>
      </c>
      <c r="B161" s="34" t="s">
        <v>274</v>
      </c>
      <c r="C161" s="35">
        <v>2008</v>
      </c>
      <c r="D161" s="13" t="s">
        <v>38</v>
      </c>
      <c r="E161" s="36" t="s">
        <v>341</v>
      </c>
      <c r="F161" s="37">
        <v>2</v>
      </c>
      <c r="G161" s="37">
        <v>1</v>
      </c>
      <c r="H161" s="38">
        <v>384.48</v>
      </c>
      <c r="I161" s="38">
        <v>344.58</v>
      </c>
      <c r="J161" s="38">
        <v>287.06</v>
      </c>
      <c r="K161" s="39"/>
      <c r="L161" s="18" t="s">
        <v>40</v>
      </c>
      <c r="M161" s="19">
        <f t="shared" si="79"/>
        <v>1355185</v>
      </c>
      <c r="N161" s="19">
        <v>1219666.5</v>
      </c>
      <c r="O161" s="19">
        <v>67759.25</v>
      </c>
      <c r="P161" s="19">
        <v>67759.25</v>
      </c>
      <c r="Q161" s="19">
        <f t="shared" si="80"/>
        <v>56448.34</v>
      </c>
      <c r="R161" s="21">
        <f t="shared" si="81"/>
        <v>3932.8602936908701</v>
      </c>
      <c r="S161" s="21">
        <v>18600</v>
      </c>
      <c r="T161" s="22">
        <f t="shared" si="82"/>
        <v>5</v>
      </c>
      <c r="U161" s="22">
        <f t="shared" si="83"/>
        <v>5</v>
      </c>
      <c r="V161" s="1" t="str">
        <f t="shared" si="84"/>
        <v/>
      </c>
      <c r="W161" s="1" t="str">
        <f t="shared" si="85"/>
        <v/>
      </c>
      <c r="Y161" s="41">
        <f t="shared" si="88"/>
        <v>67759.25</v>
      </c>
      <c r="Z161" s="41" t="str">
        <f t="shared" si="89"/>
        <v/>
      </c>
    </row>
    <row r="162" spans="1:26" x14ac:dyDescent="0.25">
      <c r="A162" s="4" t="s">
        <v>122</v>
      </c>
      <c r="B162" s="34" t="s">
        <v>347</v>
      </c>
      <c r="C162" s="35">
        <v>1985</v>
      </c>
      <c r="D162" s="13">
        <v>2018</v>
      </c>
      <c r="E162" s="27" t="s">
        <v>39</v>
      </c>
      <c r="F162" s="37">
        <v>1</v>
      </c>
      <c r="G162" s="37">
        <v>4</v>
      </c>
      <c r="H162" s="38">
        <v>229.6</v>
      </c>
      <c r="I162" s="38">
        <v>229.6</v>
      </c>
      <c r="J162" s="38">
        <v>58.3</v>
      </c>
      <c r="K162" s="39">
        <v>14</v>
      </c>
      <c r="L162" s="18" t="s">
        <v>40</v>
      </c>
      <c r="M162" s="19">
        <f t="shared" si="79"/>
        <v>3824743</v>
      </c>
      <c r="N162" s="19">
        <v>1611589.5</v>
      </c>
      <c r="O162" s="19">
        <v>2021916.35</v>
      </c>
      <c r="P162" s="19">
        <v>191237.15</v>
      </c>
      <c r="Q162" s="19">
        <f t="shared" si="80"/>
        <v>48558.91</v>
      </c>
      <c r="R162" s="21">
        <f t="shared" si="81"/>
        <v>16658.288327526134</v>
      </c>
      <c r="S162" s="21">
        <v>18600</v>
      </c>
      <c r="T162" s="22">
        <f t="shared" si="82"/>
        <v>52.864110085305086</v>
      </c>
      <c r="U162" s="22">
        <f t="shared" si="83"/>
        <v>5</v>
      </c>
      <c r="V162" s="1" t="str">
        <f t="shared" si="84"/>
        <v/>
      </c>
      <c r="W162" s="1" t="str">
        <f t="shared" si="85"/>
        <v/>
      </c>
      <c r="Y162" s="41">
        <f t="shared" si="88"/>
        <v>191237.15</v>
      </c>
      <c r="Z162" s="41" t="str">
        <f t="shared" si="89"/>
        <v/>
      </c>
    </row>
    <row r="163" spans="1:26" ht="15" customHeight="1" x14ac:dyDescent="0.25">
      <c r="A163" s="10" t="s">
        <v>128</v>
      </c>
      <c r="B163" s="34" t="s">
        <v>348</v>
      </c>
      <c r="C163" s="35">
        <v>1982</v>
      </c>
      <c r="D163" s="13" t="s">
        <v>38</v>
      </c>
      <c r="E163" s="36" t="s">
        <v>341</v>
      </c>
      <c r="F163" s="37">
        <v>1</v>
      </c>
      <c r="G163" s="37">
        <v>4</v>
      </c>
      <c r="H163" s="38">
        <v>281.38</v>
      </c>
      <c r="I163" s="38">
        <v>281.38</v>
      </c>
      <c r="J163" s="38">
        <v>0</v>
      </c>
      <c r="K163" s="39">
        <v>11</v>
      </c>
      <c r="L163" s="18" t="s">
        <v>40</v>
      </c>
      <c r="M163" s="19">
        <f t="shared" si="79"/>
        <v>4739844</v>
      </c>
      <c r="N163" s="19">
        <v>4265859.5999999996</v>
      </c>
      <c r="O163" s="19">
        <v>236992.2</v>
      </c>
      <c r="P163" s="19">
        <v>236992.2</v>
      </c>
      <c r="Q163" s="19">
        <f t="shared" si="80"/>
        <v>0</v>
      </c>
      <c r="R163" s="21">
        <f t="shared" ref="R163" si="90">M163/I163</f>
        <v>16844.992536783</v>
      </c>
      <c r="S163" s="21">
        <v>18600</v>
      </c>
      <c r="T163" s="22"/>
      <c r="U163" s="22"/>
      <c r="Y163" s="41">
        <f t="shared" si="88"/>
        <v>236992.2</v>
      </c>
      <c r="Z163" s="41" t="str">
        <f t="shared" si="89"/>
        <v/>
      </c>
    </row>
    <row r="164" spans="1:26" x14ac:dyDescent="0.25">
      <c r="A164" s="4" t="s">
        <v>264</v>
      </c>
      <c r="B164" s="34" t="s">
        <v>349</v>
      </c>
      <c r="C164" s="35">
        <v>1990</v>
      </c>
      <c r="D164" s="13" t="s">
        <v>38</v>
      </c>
      <c r="E164" s="27" t="s">
        <v>39</v>
      </c>
      <c r="F164" s="37">
        <v>1</v>
      </c>
      <c r="G164" s="37">
        <v>4</v>
      </c>
      <c r="H164" s="38">
        <v>285.66000000000003</v>
      </c>
      <c r="I164" s="38">
        <v>285.66000000000003</v>
      </c>
      <c r="J164" s="38">
        <v>0</v>
      </c>
      <c r="K164" s="39">
        <v>11</v>
      </c>
      <c r="L164" s="18" t="s">
        <v>40</v>
      </c>
      <c r="M164" s="19">
        <f t="shared" si="79"/>
        <v>6627098.0000000009</v>
      </c>
      <c r="N164" s="19">
        <v>4781948.4000000004</v>
      </c>
      <c r="O164" s="19">
        <v>1513794.7</v>
      </c>
      <c r="P164" s="19">
        <v>331354.90000000002</v>
      </c>
      <c r="Q164" s="19">
        <f t="shared" si="80"/>
        <v>0</v>
      </c>
      <c r="R164" s="21">
        <f t="shared" si="81"/>
        <v>23199.250857662959</v>
      </c>
      <c r="S164" s="21">
        <v>18600</v>
      </c>
      <c r="T164" s="22">
        <f t="shared" si="82"/>
        <v>22.842497575862009</v>
      </c>
      <c r="U164" s="22">
        <f t="shared" si="83"/>
        <v>5</v>
      </c>
      <c r="V164" s="1" t="str">
        <f t="shared" si="84"/>
        <v/>
      </c>
      <c r="W164" s="1" t="str">
        <f t="shared" si="85"/>
        <v/>
      </c>
      <c r="Y164" s="41">
        <f t="shared" si="88"/>
        <v>331354.90000000002</v>
      </c>
      <c r="Z164" s="41" t="str">
        <f t="shared" si="89"/>
        <v/>
      </c>
    </row>
    <row r="165" spans="1:26" x14ac:dyDescent="0.25">
      <c r="A165" s="23"/>
      <c r="B165" s="129" t="s">
        <v>30</v>
      </c>
      <c r="C165" s="130"/>
      <c r="D165" s="130"/>
      <c r="E165" s="130"/>
      <c r="F165" s="130"/>
      <c r="G165" s="130"/>
      <c r="H165" s="130"/>
      <c r="I165" s="130"/>
      <c r="J165" s="130"/>
      <c r="K165" s="130"/>
      <c r="L165" s="131"/>
      <c r="M165" s="19">
        <f>N165</f>
        <v>509.60000000149012</v>
      </c>
      <c r="N165" s="19">
        <f>N166-SUM(N152:N164)</f>
        <v>509.60000000149012</v>
      </c>
      <c r="O165" s="19"/>
      <c r="P165" s="19"/>
      <c r="Q165" s="19"/>
      <c r="R165" s="21"/>
      <c r="S165" s="21"/>
      <c r="T165" s="22"/>
      <c r="U165" s="22"/>
    </row>
    <row r="166" spans="1:26" x14ac:dyDescent="0.25">
      <c r="A166" s="23"/>
      <c r="B166" s="129" t="s">
        <v>82</v>
      </c>
      <c r="C166" s="130"/>
      <c r="D166" s="130"/>
      <c r="E166" s="130"/>
      <c r="F166" s="130"/>
      <c r="G166" s="131"/>
      <c r="H166" s="19">
        <f>SUM(H152:H164)</f>
        <v>4710.420000000001</v>
      </c>
      <c r="I166" s="19">
        <f t="shared" ref="I166:J166" si="91">SUM(I152:I164)</f>
        <v>4605.6099999999997</v>
      </c>
      <c r="J166" s="19">
        <f t="shared" si="91"/>
        <v>637.82999999999993</v>
      </c>
      <c r="K166" s="43">
        <f>SUM(K152:K164)</f>
        <v>195</v>
      </c>
      <c r="L166" s="5" t="s">
        <v>32</v>
      </c>
      <c r="M166" s="19">
        <f>SUM(M152:M165)</f>
        <v>55227073.600000001</v>
      </c>
      <c r="N166" s="19">
        <v>43625000</v>
      </c>
      <c r="O166" s="19">
        <f>SUM(O152:O164)</f>
        <v>8840745.4000000004</v>
      </c>
      <c r="P166" s="19">
        <f t="shared" ref="P166:Q166" si="92">SUM(P152:P164)</f>
        <v>2761328.2</v>
      </c>
      <c r="Q166" s="19">
        <f t="shared" si="92"/>
        <v>198448.47</v>
      </c>
      <c r="R166" s="5" t="s">
        <v>32</v>
      </c>
      <c r="S166" s="5" t="s">
        <v>32</v>
      </c>
      <c r="T166" s="22"/>
      <c r="U166" s="22"/>
    </row>
    <row r="167" spans="1:26" x14ac:dyDescent="0.25">
      <c r="A167" s="125" t="s">
        <v>138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  <c r="Q167" s="126"/>
      <c r="R167" s="126"/>
      <c r="S167" s="127"/>
      <c r="T167" s="22"/>
      <c r="U167" s="22"/>
    </row>
    <row r="168" spans="1:26" x14ac:dyDescent="0.25">
      <c r="A168" s="10" t="s">
        <v>132</v>
      </c>
      <c r="B168" s="34" t="s">
        <v>131</v>
      </c>
      <c r="C168" s="35">
        <v>1990</v>
      </c>
      <c r="D168" s="13">
        <v>2007</v>
      </c>
      <c r="E168" s="36" t="s">
        <v>341</v>
      </c>
      <c r="F168" s="37">
        <v>2</v>
      </c>
      <c r="G168" s="37">
        <v>3</v>
      </c>
      <c r="H168" s="38">
        <v>1170.4000000000001</v>
      </c>
      <c r="I168" s="38">
        <v>967.6</v>
      </c>
      <c r="J168" s="38">
        <v>806.4</v>
      </c>
      <c r="K168" s="39">
        <v>43</v>
      </c>
      <c r="L168" s="18" t="s">
        <v>40</v>
      </c>
      <c r="M168" s="19">
        <f>SUM(N168:P168)</f>
        <v>1446299.95</v>
      </c>
      <c r="N168" s="19">
        <v>1301669.95</v>
      </c>
      <c r="O168" s="19">
        <v>72315</v>
      </c>
      <c r="P168" s="19">
        <v>72315</v>
      </c>
      <c r="Q168" s="19">
        <v>60267.48</v>
      </c>
      <c r="R168" s="21">
        <f>M168/I168</f>
        <v>1494.7291752790409</v>
      </c>
      <c r="S168" s="21">
        <v>16500</v>
      </c>
      <c r="T168" s="22">
        <f>O168/M168*100</f>
        <v>5.0000001728548771</v>
      </c>
      <c r="U168" s="22">
        <f>P168/M168*100</f>
        <v>5.0000001728548771</v>
      </c>
      <c r="V168" s="1" t="str">
        <f>IF(T168&lt;5,M168*0.05,"")</f>
        <v/>
      </c>
      <c r="W168" s="1" t="str">
        <f>IF(U168&lt;5,M168*0.05,"")</f>
        <v/>
      </c>
      <c r="Y168" s="41">
        <f t="shared" ref="Y168" si="93">ROUND(M168*0.05,2)</f>
        <v>72315</v>
      </c>
      <c r="Z168" s="41" t="str">
        <f t="shared" ref="Z168" si="94">IF(Y168&gt;O168,"!!","")</f>
        <v/>
      </c>
    </row>
    <row r="169" spans="1:26" x14ac:dyDescent="0.25">
      <c r="A169" s="10" t="s">
        <v>133</v>
      </c>
      <c r="B169" s="34" t="s">
        <v>435</v>
      </c>
      <c r="C169" s="35">
        <v>1983</v>
      </c>
      <c r="D169" s="13">
        <v>2008</v>
      </c>
      <c r="E169" s="27" t="s">
        <v>39</v>
      </c>
      <c r="F169" s="37">
        <v>2</v>
      </c>
      <c r="G169" s="37">
        <v>3</v>
      </c>
      <c r="H169" s="38">
        <v>818.3</v>
      </c>
      <c r="I169" s="38">
        <v>708.2</v>
      </c>
      <c r="J169" s="38">
        <v>525.6</v>
      </c>
      <c r="K169" s="39">
        <v>29</v>
      </c>
      <c r="L169" s="18" t="s">
        <v>40</v>
      </c>
      <c r="M169" s="19">
        <f>SUM(N169:P169)</f>
        <v>107858.79000000001</v>
      </c>
      <c r="N169" s="19">
        <v>97072.91</v>
      </c>
      <c r="O169" s="19">
        <v>5392.94</v>
      </c>
      <c r="P169" s="19">
        <v>5392.94</v>
      </c>
      <c r="Q169" s="19">
        <v>4002.44</v>
      </c>
      <c r="R169" s="21">
        <f>M169/I169</f>
        <v>152.29990115786501</v>
      </c>
      <c r="S169" s="21">
        <v>16500</v>
      </c>
      <c r="T169" s="22">
        <f>O169/M169*100</f>
        <v>5.0000004635690782</v>
      </c>
      <c r="U169" s="22">
        <f>P169/M169*100</f>
        <v>5.0000004635690782</v>
      </c>
      <c r="V169" s="1" t="str">
        <f>IF(T169&lt;5,M169*0.05,"")</f>
        <v/>
      </c>
      <c r="W169" s="1" t="str">
        <f>IF(U169&lt;5,M169*0.05,"")</f>
        <v/>
      </c>
      <c r="Y169" s="41">
        <f t="shared" ref="Y169:Y174" si="95">ROUND(M169*0.05,2)</f>
        <v>5392.94</v>
      </c>
      <c r="Z169" s="41" t="str">
        <f t="shared" ref="Z169:Z174" si="96">IF(Y169&gt;O169,"!!","")</f>
        <v/>
      </c>
    </row>
    <row r="170" spans="1:26" x14ac:dyDescent="0.25">
      <c r="A170" s="10" t="s">
        <v>134</v>
      </c>
      <c r="B170" s="34" t="s">
        <v>415</v>
      </c>
      <c r="C170" s="35">
        <v>1982</v>
      </c>
      <c r="D170" s="13">
        <v>2008</v>
      </c>
      <c r="E170" s="27" t="s">
        <v>39</v>
      </c>
      <c r="F170" s="37">
        <v>2</v>
      </c>
      <c r="G170" s="37">
        <v>3</v>
      </c>
      <c r="H170" s="38">
        <v>838.9</v>
      </c>
      <c r="I170" s="38">
        <v>711.8</v>
      </c>
      <c r="J170" s="38">
        <v>322.3</v>
      </c>
      <c r="K170" s="39">
        <v>31</v>
      </c>
      <c r="L170" s="18" t="s">
        <v>40</v>
      </c>
      <c r="M170" s="19">
        <f t="shared" ref="M170:M172" si="97">SUM(N170:P170)</f>
        <v>84348.609999999986</v>
      </c>
      <c r="N170" s="19">
        <v>75913.75</v>
      </c>
      <c r="O170" s="19">
        <v>4217.43</v>
      </c>
      <c r="P170" s="19">
        <v>4217.43</v>
      </c>
      <c r="Q170" s="19">
        <v>1909.63</v>
      </c>
      <c r="R170" s="21">
        <f>M170/I170</f>
        <v>118.50043551559426</v>
      </c>
      <c r="S170" s="21">
        <v>16500</v>
      </c>
      <c r="T170" s="22">
        <f>O170/M170*100</f>
        <v>4.9999994072220053</v>
      </c>
      <c r="U170" s="22">
        <f>P170/M170*100</f>
        <v>4.9999994072220053</v>
      </c>
      <c r="V170" s="1">
        <f>IF(T170&lt;5,M170*0.05,"")</f>
        <v>4217.4304999999995</v>
      </c>
      <c r="W170" s="1">
        <f>IF(U170&lt;5,M170*0.05,"")</f>
        <v>4217.4304999999995</v>
      </c>
      <c r="Y170" s="41">
        <f t="shared" si="95"/>
        <v>4217.43</v>
      </c>
      <c r="Z170" s="41" t="str">
        <f t="shared" si="96"/>
        <v/>
      </c>
    </row>
    <row r="171" spans="1:26" x14ac:dyDescent="0.25">
      <c r="A171" s="10" t="s">
        <v>135</v>
      </c>
      <c r="B171" s="34" t="s">
        <v>416</v>
      </c>
      <c r="C171" s="35">
        <v>1985</v>
      </c>
      <c r="D171" s="13">
        <v>2008</v>
      </c>
      <c r="E171" s="27" t="s">
        <v>39</v>
      </c>
      <c r="F171" s="37">
        <v>2</v>
      </c>
      <c r="G171" s="37">
        <v>3</v>
      </c>
      <c r="H171" s="38">
        <v>834.2</v>
      </c>
      <c r="I171" s="38">
        <v>722.1</v>
      </c>
      <c r="J171" s="38">
        <v>535.29999999999995</v>
      </c>
      <c r="K171" s="39">
        <v>34</v>
      </c>
      <c r="L171" s="18" t="s">
        <v>40</v>
      </c>
      <c r="M171" s="19">
        <f t="shared" si="97"/>
        <v>115487.26999999999</v>
      </c>
      <c r="N171" s="19">
        <v>103938.53</v>
      </c>
      <c r="O171" s="19">
        <v>5774.37</v>
      </c>
      <c r="P171" s="19">
        <v>5774.37</v>
      </c>
      <c r="Q171" s="19">
        <v>4280.6000000000004</v>
      </c>
      <c r="R171" s="21">
        <f t="shared" ref="R171:R173" si="98">M171/I171</f>
        <v>159.93251627198447</v>
      </c>
      <c r="S171" s="21">
        <v>16500</v>
      </c>
      <c r="T171" s="22"/>
      <c r="U171" s="22"/>
      <c r="Y171" s="41">
        <f t="shared" si="95"/>
        <v>5774.36</v>
      </c>
      <c r="Z171" s="41" t="str">
        <f t="shared" si="96"/>
        <v/>
      </c>
    </row>
    <row r="172" spans="1:26" x14ac:dyDescent="0.25">
      <c r="A172" s="10" t="s">
        <v>136</v>
      </c>
      <c r="B172" s="34" t="s">
        <v>417</v>
      </c>
      <c r="C172" s="35">
        <v>1983</v>
      </c>
      <c r="D172" s="13">
        <v>2008</v>
      </c>
      <c r="E172" s="27" t="s">
        <v>39</v>
      </c>
      <c r="F172" s="37">
        <v>2</v>
      </c>
      <c r="G172" s="37">
        <v>3</v>
      </c>
      <c r="H172" s="38">
        <v>842.9</v>
      </c>
      <c r="I172" s="38">
        <v>729.9</v>
      </c>
      <c r="J172" s="38">
        <v>230.2</v>
      </c>
      <c r="K172" s="39">
        <v>28</v>
      </c>
      <c r="L172" s="18" t="s">
        <v>40</v>
      </c>
      <c r="M172" s="19">
        <f t="shared" si="97"/>
        <v>116328.56</v>
      </c>
      <c r="N172" s="19">
        <v>104695.7</v>
      </c>
      <c r="O172" s="19">
        <v>5816.43</v>
      </c>
      <c r="P172" s="19">
        <v>5816.43</v>
      </c>
      <c r="Q172" s="19">
        <v>1834.42</v>
      </c>
      <c r="R172" s="21">
        <f t="shared" si="98"/>
        <v>159.37602411289217</v>
      </c>
      <c r="S172" s="21">
        <v>16500</v>
      </c>
      <c r="T172" s="22"/>
      <c r="U172" s="22"/>
      <c r="Y172" s="41">
        <f t="shared" si="95"/>
        <v>5816.43</v>
      </c>
      <c r="Z172" s="41" t="str">
        <f t="shared" si="96"/>
        <v/>
      </c>
    </row>
    <row r="173" spans="1:26" x14ac:dyDescent="0.25">
      <c r="A173" s="10" t="s">
        <v>308</v>
      </c>
      <c r="B173" s="34" t="s">
        <v>418</v>
      </c>
      <c r="C173" s="35">
        <v>1984</v>
      </c>
      <c r="D173" s="13" t="s">
        <v>38</v>
      </c>
      <c r="E173" s="36" t="s">
        <v>341</v>
      </c>
      <c r="F173" s="37">
        <v>2</v>
      </c>
      <c r="G173" s="37">
        <v>3</v>
      </c>
      <c r="H173" s="38">
        <v>840.4</v>
      </c>
      <c r="I173" s="38">
        <v>736.2</v>
      </c>
      <c r="J173" s="38">
        <v>383.2</v>
      </c>
      <c r="K173" s="39">
        <v>33</v>
      </c>
      <c r="L173" s="18" t="s">
        <v>40</v>
      </c>
      <c r="M173" s="19">
        <f>SUM(N173:P173)</f>
        <v>143591.07</v>
      </c>
      <c r="N173" s="19">
        <v>129231.95</v>
      </c>
      <c r="O173" s="19">
        <v>7179.56</v>
      </c>
      <c r="P173" s="19">
        <v>7179.56</v>
      </c>
      <c r="Q173" s="19">
        <v>3737.04</v>
      </c>
      <c r="R173" s="21">
        <f t="shared" si="98"/>
        <v>195.04356153219234</v>
      </c>
      <c r="S173" s="21">
        <v>16500</v>
      </c>
      <c r="T173" s="22">
        <f>O173/M173*100</f>
        <v>5.0000045267438988</v>
      </c>
      <c r="U173" s="22">
        <f>P173/M173*100</f>
        <v>5.0000045267438988</v>
      </c>
      <c r="V173" s="1" t="str">
        <f>IF(T173&lt;5,M173*0.05,"")</f>
        <v/>
      </c>
      <c r="W173" s="1" t="str">
        <f>IF(U173&lt;5,M173*0.05,"")</f>
        <v/>
      </c>
      <c r="Y173" s="41">
        <f t="shared" si="95"/>
        <v>7179.55</v>
      </c>
      <c r="Z173" s="41" t="str">
        <f t="shared" si="96"/>
        <v/>
      </c>
    </row>
    <row r="174" spans="1:26" x14ac:dyDescent="0.25">
      <c r="A174" s="10" t="s">
        <v>309</v>
      </c>
      <c r="B174" s="34" t="s">
        <v>419</v>
      </c>
      <c r="C174" s="35">
        <v>1984</v>
      </c>
      <c r="D174" s="13" t="s">
        <v>38</v>
      </c>
      <c r="E174" s="36" t="s">
        <v>341</v>
      </c>
      <c r="F174" s="37">
        <v>2</v>
      </c>
      <c r="G174" s="37">
        <v>3</v>
      </c>
      <c r="H174" s="38">
        <v>841.4</v>
      </c>
      <c r="I174" s="38">
        <v>735.4</v>
      </c>
      <c r="J174" s="38">
        <v>183.1</v>
      </c>
      <c r="K174" s="39">
        <v>73</v>
      </c>
      <c r="L174" s="18" t="s">
        <v>40</v>
      </c>
      <c r="M174" s="19">
        <f>SUM(N174:P174)</f>
        <v>143755.56</v>
      </c>
      <c r="N174" s="19">
        <v>129380</v>
      </c>
      <c r="O174" s="19">
        <v>7187.78</v>
      </c>
      <c r="P174" s="19">
        <v>7187.78</v>
      </c>
      <c r="Q174" s="19">
        <v>1789.61</v>
      </c>
      <c r="R174" s="21">
        <f>M174/I174</f>
        <v>195.47941256459069</v>
      </c>
      <c r="S174" s="21">
        <v>16500</v>
      </c>
      <c r="T174" s="22">
        <f>O174/M174*100</f>
        <v>5.000001391250537</v>
      </c>
      <c r="U174" s="22">
        <f>P174/M174*100</f>
        <v>5.000001391250537</v>
      </c>
      <c r="V174" s="1" t="str">
        <f>IF(T174&lt;5,M174*0.05,"")</f>
        <v/>
      </c>
      <c r="W174" s="1" t="str">
        <f>IF(U174&lt;5,M174*0.05,"")</f>
        <v/>
      </c>
      <c r="Y174" s="41">
        <f t="shared" si="95"/>
        <v>7187.78</v>
      </c>
      <c r="Z174" s="41" t="str">
        <f t="shared" si="96"/>
        <v/>
      </c>
    </row>
    <row r="175" spans="1:26" x14ac:dyDescent="0.25">
      <c r="A175" s="23"/>
      <c r="B175" s="129" t="s">
        <v>30</v>
      </c>
      <c r="C175" s="130"/>
      <c r="D175" s="130"/>
      <c r="E175" s="130"/>
      <c r="F175" s="130"/>
      <c r="G175" s="130"/>
      <c r="H175" s="130"/>
      <c r="I175" s="130"/>
      <c r="J175" s="130"/>
      <c r="K175" s="130"/>
      <c r="L175" s="131"/>
      <c r="M175" s="19">
        <f>N175</f>
        <v>97.210000000195578</v>
      </c>
      <c r="N175" s="19">
        <f>N176-SUM(N168:N174)</f>
        <v>97.210000000195578</v>
      </c>
      <c r="O175" s="19"/>
      <c r="P175" s="19"/>
      <c r="Q175" s="19"/>
      <c r="R175" s="21"/>
      <c r="S175" s="21"/>
      <c r="T175" s="22"/>
      <c r="U175" s="22"/>
    </row>
    <row r="176" spans="1:26" x14ac:dyDescent="0.25">
      <c r="A176" s="23"/>
      <c r="B176" s="129" t="s">
        <v>137</v>
      </c>
      <c r="C176" s="130"/>
      <c r="D176" s="130"/>
      <c r="E176" s="130"/>
      <c r="F176" s="130"/>
      <c r="G176" s="131"/>
      <c r="H176" s="19">
        <f>SUM(H168:H174)</f>
        <v>6186.4999999999991</v>
      </c>
      <c r="I176" s="19">
        <f>SUM(I168:I174)</f>
        <v>5311.2</v>
      </c>
      <c r="J176" s="19">
        <f>SUM(J168:J174)</f>
        <v>2986.0999999999995</v>
      </c>
      <c r="K176" s="43">
        <f>SUM(K168:K174)</f>
        <v>271</v>
      </c>
      <c r="L176" s="5" t="s">
        <v>32</v>
      </c>
      <c r="M176" s="19">
        <f>SUM(M168:M175)</f>
        <v>2157767.0200000005</v>
      </c>
      <c r="N176" s="19">
        <v>1942000</v>
      </c>
      <c r="O176" s="19">
        <f>SUM(O168:O174)</f>
        <v>107883.50999999998</v>
      </c>
      <c r="P176" s="19">
        <f>SUM(P168:P174)</f>
        <v>107883.50999999998</v>
      </c>
      <c r="Q176" s="19">
        <f>SUM(Q168:Q174)</f>
        <v>77821.22</v>
      </c>
      <c r="R176" s="5" t="s">
        <v>32</v>
      </c>
      <c r="S176" s="5" t="s">
        <v>32</v>
      </c>
      <c r="T176" s="22"/>
      <c r="U176" s="22"/>
    </row>
    <row r="177" spans="1:21" s="33" customFormat="1" ht="16.5" customHeight="1" x14ac:dyDescent="0.25">
      <c r="A177" s="44"/>
      <c r="B177" s="128" t="s">
        <v>83</v>
      </c>
      <c r="C177" s="128"/>
      <c r="D177" s="128"/>
      <c r="E177" s="128"/>
      <c r="F177" s="128"/>
      <c r="G177" s="128"/>
      <c r="H177" s="45">
        <f>H166+H150+H94+H68+H59+H41+H28+H176</f>
        <v>107535.32</v>
      </c>
      <c r="I177" s="45">
        <f t="shared" ref="I177:K177" si="99">I166+I150+I94+I68+I59+I41+I28+I176</f>
        <v>88573.917999999976</v>
      </c>
      <c r="J177" s="45">
        <f t="shared" si="99"/>
        <v>25777.29</v>
      </c>
      <c r="K177" s="43">
        <f t="shared" si="99"/>
        <v>4782</v>
      </c>
      <c r="L177" s="46" t="s">
        <v>32</v>
      </c>
      <c r="M177" s="45">
        <f t="shared" ref="M177:Q177" si="100">M166+M150+M94+M68+M59+M41+M28+M176</f>
        <v>218482317.75000003</v>
      </c>
      <c r="N177" s="45">
        <f t="shared" si="100"/>
        <v>190555000</v>
      </c>
      <c r="O177" s="45">
        <f t="shared" si="100"/>
        <v>17003367.520000003</v>
      </c>
      <c r="P177" s="45">
        <f t="shared" si="100"/>
        <v>10923950.229999999</v>
      </c>
      <c r="Q177" s="45">
        <f t="shared" si="100"/>
        <v>1877107.6199999999</v>
      </c>
      <c r="R177" s="5" t="s">
        <v>32</v>
      </c>
      <c r="S177" s="5" t="s">
        <v>32</v>
      </c>
      <c r="T177" s="42"/>
      <c r="U177" s="42"/>
    </row>
    <row r="178" spans="1:21" hidden="1" x14ac:dyDescent="0.25">
      <c r="N178" s="41"/>
    </row>
  </sheetData>
  <mergeCells count="54">
    <mergeCell ref="B177:G177"/>
    <mergeCell ref="A151:S151"/>
    <mergeCell ref="B165:L165"/>
    <mergeCell ref="B166:G166"/>
    <mergeCell ref="A167:S167"/>
    <mergeCell ref="B175:L175"/>
    <mergeCell ref="B176:G176"/>
    <mergeCell ref="B150:G150"/>
    <mergeCell ref="A42:S42"/>
    <mergeCell ref="B58:L58"/>
    <mergeCell ref="B59:G59"/>
    <mergeCell ref="A60:S60"/>
    <mergeCell ref="B67:L67"/>
    <mergeCell ref="B68:G68"/>
    <mergeCell ref="A69:S69"/>
    <mergeCell ref="B93:L93"/>
    <mergeCell ref="B94:G94"/>
    <mergeCell ref="A95:S95"/>
    <mergeCell ref="B149:L149"/>
    <mergeCell ref="A15:S15"/>
    <mergeCell ref="B27:L27"/>
    <mergeCell ref="B28:G28"/>
    <mergeCell ref="A29:S29"/>
    <mergeCell ref="B40:L40"/>
    <mergeCell ref="B41:G41"/>
    <mergeCell ref="S10:S13"/>
    <mergeCell ref="C11:C13"/>
    <mergeCell ref="D11:D13"/>
    <mergeCell ref="I11:I13"/>
    <mergeCell ref="J11:J13"/>
    <mergeCell ref="M11:M13"/>
    <mergeCell ref="N11:Q11"/>
    <mergeCell ref="N12:N13"/>
    <mergeCell ref="O12:O13"/>
    <mergeCell ref="P12:P13"/>
    <mergeCell ref="H10:H13"/>
    <mergeCell ref="I10:J10"/>
    <mergeCell ref="K10:K13"/>
    <mergeCell ref="L10:L13"/>
    <mergeCell ref="M10:Q10"/>
    <mergeCell ref="P1:S1"/>
    <mergeCell ref="P3:S3"/>
    <mergeCell ref="P2:S2"/>
    <mergeCell ref="R10:R13"/>
    <mergeCell ref="A6:S6"/>
    <mergeCell ref="A7:S7"/>
    <mergeCell ref="A8:S8"/>
    <mergeCell ref="R9:S9"/>
    <mergeCell ref="A10:A13"/>
    <mergeCell ref="B10:B13"/>
    <mergeCell ref="C10:D10"/>
    <mergeCell ref="E10:E13"/>
    <mergeCell ref="F10:F13"/>
    <mergeCell ref="G10:G13"/>
  </mergeCells>
  <pageMargins left="0.23622047244094491" right="0.23622047244094491" top="0.74803149606299213" bottom="0.74803149606299213" header="0.31496062992125984" footer="0.31496062992125984"/>
  <pageSetup paperSize="9" scale="58" fitToHeight="0" orientation="landscape" r:id="rId1"/>
  <headerFooter differentFirst="1">
    <oddHeader>&amp;C&amp;"Times New Roman,обычный"&amp;14&amp;P</oddHeader>
  </headerFooter>
  <rowBreaks count="2" manualBreakCount="2">
    <brk id="41" max="18" man="1"/>
    <brk id="94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166"/>
  <sheetViews>
    <sheetView view="pageBreakPreview" topLeftCell="A94" zoomScale="60" zoomScaleNormal="60" zoomScalePageLayoutView="60" workbookViewId="0">
      <selection activeCell="A140" sqref="A140:XFD140"/>
    </sheetView>
  </sheetViews>
  <sheetFormatPr defaultRowHeight="15" x14ac:dyDescent="0.25"/>
  <cols>
    <col min="1" max="1" width="7.140625" style="1" customWidth="1"/>
    <col min="2" max="2" width="41.85546875" style="1" customWidth="1"/>
    <col min="3" max="3" width="17.140625" style="1" customWidth="1"/>
    <col min="4" max="4" width="11.28515625" style="1" bestFit="1" customWidth="1"/>
    <col min="5" max="5" width="17" style="1" bestFit="1" customWidth="1"/>
    <col min="6" max="6" width="9.7109375" style="1" customWidth="1"/>
    <col min="7" max="7" width="14.42578125" style="1" bestFit="1" customWidth="1"/>
    <col min="8" max="8" width="11.28515625" style="1" bestFit="1" customWidth="1"/>
    <col min="9" max="9" width="15.5703125" style="1" bestFit="1" customWidth="1"/>
    <col min="10" max="10" width="11.28515625" style="1" bestFit="1" customWidth="1"/>
    <col min="11" max="11" width="15.5703125" style="1" bestFit="1" customWidth="1"/>
    <col min="12" max="12" width="5.85546875" style="1" bestFit="1" customWidth="1"/>
    <col min="13" max="13" width="5.5703125" style="1" customWidth="1"/>
    <col min="14" max="14" width="8.7109375" style="1" customWidth="1"/>
    <col min="15" max="15" width="19.85546875" style="1" customWidth="1"/>
    <col min="16" max="16" width="10.140625" style="1" bestFit="1" customWidth="1"/>
    <col min="17" max="17" width="14.42578125" style="1" bestFit="1" customWidth="1"/>
    <col min="18" max="18" width="5.85546875" style="1" customWidth="1"/>
    <col min="19" max="19" width="9.42578125" style="1" customWidth="1"/>
    <col min="20" max="20" width="10.140625" style="1" bestFit="1" customWidth="1"/>
    <col min="21" max="21" width="14.42578125" style="1" bestFit="1" customWidth="1"/>
    <col min="22" max="22" width="8.140625" style="1" bestFit="1" customWidth="1"/>
    <col min="23" max="23" width="14.42578125" style="1" bestFit="1" customWidth="1"/>
    <col min="24" max="24" width="7" style="1" bestFit="1" customWidth="1"/>
    <col min="25" max="25" width="5.7109375" style="1" customWidth="1"/>
    <col min="26" max="26" width="5.85546875" style="1" bestFit="1" customWidth="1"/>
    <col min="27" max="27" width="5.5703125" style="1" customWidth="1"/>
    <col min="28" max="28" width="10.140625" style="1" bestFit="1" customWidth="1"/>
    <col min="29" max="29" width="14.42578125" style="1" bestFit="1" customWidth="1"/>
    <col min="30" max="30" width="7" style="1" bestFit="1" customWidth="1"/>
    <col min="31" max="31" width="12.5703125" style="1" bestFit="1" customWidth="1"/>
    <col min="32" max="32" width="10.140625" style="1" bestFit="1" customWidth="1"/>
    <col min="33" max="33" width="15.5703125" style="1" bestFit="1" customWidth="1"/>
    <col min="34" max="34" width="7.85546875" style="1" customWidth="1"/>
    <col min="35" max="35" width="6.7109375" style="1" customWidth="1"/>
    <col min="36" max="36" width="15" style="1" customWidth="1"/>
    <col min="37" max="37" width="16.140625" style="1" customWidth="1"/>
    <col min="38" max="38" width="15.85546875" style="1" customWidth="1"/>
    <col min="39" max="39" width="21.28515625" style="1" hidden="1" customWidth="1"/>
    <col min="40" max="16384" width="9.140625" style="1"/>
  </cols>
  <sheetData>
    <row r="2" spans="1:39" ht="15.75" x14ac:dyDescent="0.25">
      <c r="A2" s="132" t="s">
        <v>125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</row>
    <row r="3" spans="1:39" ht="34.5" customHeight="1" x14ac:dyDescent="0.2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133" t="s">
        <v>127</v>
      </c>
      <c r="AL3" s="133"/>
    </row>
    <row r="5" spans="1:39" ht="15.75" x14ac:dyDescent="0.25">
      <c r="A5" s="141" t="s">
        <v>41</v>
      </c>
      <c r="B5" s="137" t="s">
        <v>142</v>
      </c>
      <c r="C5" s="138" t="s">
        <v>438</v>
      </c>
      <c r="D5" s="134" t="s">
        <v>42</v>
      </c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6"/>
    </row>
    <row r="6" spans="1:39" ht="35.25" customHeight="1" x14ac:dyDescent="0.25">
      <c r="A6" s="141"/>
      <c r="B6" s="137"/>
      <c r="C6" s="139"/>
      <c r="D6" s="137" t="s">
        <v>43</v>
      </c>
      <c r="E6" s="137"/>
      <c r="F6" s="137" t="s">
        <v>44</v>
      </c>
      <c r="G6" s="137"/>
      <c r="H6" s="137" t="s">
        <v>45</v>
      </c>
      <c r="I6" s="137"/>
      <c r="J6" s="137" t="s">
        <v>46</v>
      </c>
      <c r="K6" s="137"/>
      <c r="L6" s="137" t="s">
        <v>47</v>
      </c>
      <c r="M6" s="137"/>
      <c r="N6" s="150" t="s">
        <v>439</v>
      </c>
      <c r="O6" s="151"/>
      <c r="P6" s="134" t="s">
        <v>48</v>
      </c>
      <c r="Q6" s="135"/>
      <c r="R6" s="135"/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5"/>
      <c r="AI6" s="136"/>
      <c r="AJ6" s="156" t="s">
        <v>49</v>
      </c>
      <c r="AK6" s="156" t="s">
        <v>50</v>
      </c>
      <c r="AL6" s="156" t="s">
        <v>51</v>
      </c>
    </row>
    <row r="7" spans="1:39" ht="24" customHeight="1" x14ac:dyDescent="0.25">
      <c r="A7" s="141"/>
      <c r="B7" s="137"/>
      <c r="C7" s="139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52"/>
      <c r="O7" s="153"/>
      <c r="P7" s="137" t="s">
        <v>52</v>
      </c>
      <c r="Q7" s="137"/>
      <c r="R7" s="137"/>
      <c r="S7" s="137"/>
      <c r="T7" s="137" t="s">
        <v>53</v>
      </c>
      <c r="U7" s="137"/>
      <c r="V7" s="137"/>
      <c r="W7" s="137"/>
      <c r="X7" s="137" t="s">
        <v>54</v>
      </c>
      <c r="Y7" s="137"/>
      <c r="Z7" s="137"/>
      <c r="AA7" s="137"/>
      <c r="AB7" s="137" t="s">
        <v>55</v>
      </c>
      <c r="AC7" s="137"/>
      <c r="AD7" s="137"/>
      <c r="AE7" s="137"/>
      <c r="AF7" s="137" t="s">
        <v>56</v>
      </c>
      <c r="AG7" s="142"/>
      <c r="AH7" s="137" t="s">
        <v>57</v>
      </c>
      <c r="AI7" s="142"/>
      <c r="AJ7" s="156"/>
      <c r="AK7" s="156"/>
      <c r="AL7" s="156"/>
    </row>
    <row r="8" spans="1:39" ht="250.5" customHeight="1" x14ac:dyDescent="0.25">
      <c r="A8" s="141"/>
      <c r="B8" s="137"/>
      <c r="C8" s="139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54"/>
      <c r="O8" s="155"/>
      <c r="P8" s="138" t="s">
        <v>58</v>
      </c>
      <c r="Q8" s="138" t="s">
        <v>59</v>
      </c>
      <c r="R8" s="137" t="s">
        <v>60</v>
      </c>
      <c r="S8" s="137"/>
      <c r="T8" s="138" t="s">
        <v>58</v>
      </c>
      <c r="U8" s="137" t="s">
        <v>59</v>
      </c>
      <c r="V8" s="137" t="s">
        <v>61</v>
      </c>
      <c r="W8" s="137"/>
      <c r="X8" s="138" t="s">
        <v>58</v>
      </c>
      <c r="Y8" s="137" t="s">
        <v>59</v>
      </c>
      <c r="Z8" s="137" t="s">
        <v>62</v>
      </c>
      <c r="AA8" s="137"/>
      <c r="AB8" s="138" t="s">
        <v>58</v>
      </c>
      <c r="AC8" s="137" t="s">
        <v>59</v>
      </c>
      <c r="AD8" s="137" t="s">
        <v>62</v>
      </c>
      <c r="AE8" s="137"/>
      <c r="AF8" s="137"/>
      <c r="AG8" s="142"/>
      <c r="AH8" s="137"/>
      <c r="AI8" s="142"/>
      <c r="AJ8" s="156"/>
      <c r="AK8" s="156"/>
      <c r="AL8" s="156"/>
    </row>
    <row r="9" spans="1:39" ht="19.5" customHeight="1" x14ac:dyDescent="0.25">
      <c r="A9" s="141"/>
      <c r="B9" s="137"/>
      <c r="C9" s="140"/>
      <c r="D9" s="72" t="s">
        <v>63</v>
      </c>
      <c r="E9" s="72" t="s">
        <v>59</v>
      </c>
      <c r="F9" s="72" t="s">
        <v>63</v>
      </c>
      <c r="G9" s="61" t="s">
        <v>59</v>
      </c>
      <c r="H9" s="72" t="s">
        <v>63</v>
      </c>
      <c r="I9" s="61" t="s">
        <v>59</v>
      </c>
      <c r="J9" s="72" t="s">
        <v>64</v>
      </c>
      <c r="K9" s="72" t="s">
        <v>59</v>
      </c>
      <c r="L9" s="72" t="s">
        <v>65</v>
      </c>
      <c r="M9" s="72" t="s">
        <v>59</v>
      </c>
      <c r="N9" s="72" t="s">
        <v>65</v>
      </c>
      <c r="O9" s="72" t="s">
        <v>59</v>
      </c>
      <c r="P9" s="140"/>
      <c r="Q9" s="140"/>
      <c r="R9" s="71" t="s">
        <v>65</v>
      </c>
      <c r="S9" s="71" t="s">
        <v>59</v>
      </c>
      <c r="T9" s="140"/>
      <c r="U9" s="137"/>
      <c r="V9" s="71" t="s">
        <v>65</v>
      </c>
      <c r="W9" s="71" t="s">
        <v>59</v>
      </c>
      <c r="X9" s="140"/>
      <c r="Y9" s="137"/>
      <c r="Z9" s="71" t="s">
        <v>65</v>
      </c>
      <c r="AA9" s="71" t="s">
        <v>59</v>
      </c>
      <c r="AB9" s="140"/>
      <c r="AC9" s="137"/>
      <c r="AD9" s="71" t="s">
        <v>65</v>
      </c>
      <c r="AE9" s="71" t="s">
        <v>59</v>
      </c>
      <c r="AF9" s="77" t="s">
        <v>58</v>
      </c>
      <c r="AG9" s="71" t="s">
        <v>59</v>
      </c>
      <c r="AH9" s="77" t="s">
        <v>58</v>
      </c>
      <c r="AI9" s="71" t="s">
        <v>59</v>
      </c>
      <c r="AJ9" s="71" t="s">
        <v>59</v>
      </c>
      <c r="AK9" s="71" t="s">
        <v>59</v>
      </c>
      <c r="AL9" s="71" t="s">
        <v>59</v>
      </c>
    </row>
    <row r="10" spans="1:39" ht="15.75" x14ac:dyDescent="0.25">
      <c r="A10" s="62">
        <v>1</v>
      </c>
      <c r="B10" s="63">
        <v>2</v>
      </c>
      <c r="C10" s="72">
        <v>3</v>
      </c>
      <c r="D10" s="72">
        <v>4</v>
      </c>
      <c r="E10" s="72">
        <v>5</v>
      </c>
      <c r="F10" s="72">
        <v>6</v>
      </c>
      <c r="G10" s="72">
        <v>7</v>
      </c>
      <c r="H10" s="72">
        <v>8</v>
      </c>
      <c r="I10" s="72">
        <v>9</v>
      </c>
      <c r="J10" s="72">
        <v>10</v>
      </c>
      <c r="K10" s="72">
        <v>11</v>
      </c>
      <c r="L10" s="72">
        <v>12</v>
      </c>
      <c r="M10" s="72">
        <v>13</v>
      </c>
      <c r="N10" s="72">
        <v>14</v>
      </c>
      <c r="O10" s="72">
        <v>15</v>
      </c>
      <c r="P10" s="72">
        <v>16</v>
      </c>
      <c r="Q10" s="72">
        <v>17</v>
      </c>
      <c r="R10" s="72">
        <v>18</v>
      </c>
      <c r="S10" s="72">
        <v>19</v>
      </c>
      <c r="T10" s="72">
        <v>20</v>
      </c>
      <c r="U10" s="72">
        <v>21</v>
      </c>
      <c r="V10" s="72">
        <v>22</v>
      </c>
      <c r="W10" s="72">
        <v>23</v>
      </c>
      <c r="X10" s="72">
        <v>24</v>
      </c>
      <c r="Y10" s="72">
        <v>25</v>
      </c>
      <c r="Z10" s="72">
        <v>26</v>
      </c>
      <c r="AA10" s="72">
        <v>27</v>
      </c>
      <c r="AB10" s="72">
        <v>28</v>
      </c>
      <c r="AC10" s="72">
        <v>29</v>
      </c>
      <c r="AD10" s="72">
        <v>30</v>
      </c>
      <c r="AE10" s="72">
        <v>31</v>
      </c>
      <c r="AF10" s="72">
        <v>32</v>
      </c>
      <c r="AG10" s="72">
        <v>33</v>
      </c>
      <c r="AH10" s="72">
        <v>34</v>
      </c>
      <c r="AI10" s="72">
        <v>35</v>
      </c>
      <c r="AJ10" s="72">
        <v>36</v>
      </c>
      <c r="AK10" s="72">
        <v>37</v>
      </c>
      <c r="AL10" s="72">
        <v>38</v>
      </c>
    </row>
    <row r="11" spans="1:39" ht="15.75" x14ac:dyDescent="0.25">
      <c r="A11" s="149" t="s">
        <v>22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9" ht="15.75" x14ac:dyDescent="0.25">
      <c r="A12" s="68" t="s">
        <v>23</v>
      </c>
      <c r="B12" s="69" t="s">
        <v>159</v>
      </c>
      <c r="C12" s="64">
        <f t="shared" ref="C12:C22" si="0">SUM(E12,G12,I12,K12,M12,O12,Q12,S12,U12,W12,Y12,AA12,AC12,AE12,AG12,AJ12,AK12,AL12,AI12)</f>
        <v>2316650</v>
      </c>
      <c r="D12" s="65">
        <v>0</v>
      </c>
      <c r="E12" s="65">
        <v>0</v>
      </c>
      <c r="F12" s="65">
        <v>0</v>
      </c>
      <c r="G12" s="65">
        <v>0</v>
      </c>
      <c r="H12" s="65">
        <v>750</v>
      </c>
      <c r="I12" s="65">
        <v>2268110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5">
        <v>0</v>
      </c>
      <c r="V12" s="65">
        <v>0</v>
      </c>
      <c r="W12" s="65">
        <v>0</v>
      </c>
      <c r="X12" s="65">
        <v>0</v>
      </c>
      <c r="Y12" s="65">
        <v>0</v>
      </c>
      <c r="Z12" s="65">
        <v>0</v>
      </c>
      <c r="AA12" s="65">
        <v>0</v>
      </c>
      <c r="AB12" s="65">
        <v>0</v>
      </c>
      <c r="AC12" s="65">
        <v>0</v>
      </c>
      <c r="AD12" s="65">
        <v>0</v>
      </c>
      <c r="AE12" s="65">
        <v>0</v>
      </c>
      <c r="AF12" s="65">
        <v>0</v>
      </c>
      <c r="AG12" s="65">
        <v>0</v>
      </c>
      <c r="AH12" s="65">
        <v>0</v>
      </c>
      <c r="AI12" s="65">
        <v>0</v>
      </c>
      <c r="AJ12" s="65">
        <v>48540</v>
      </c>
      <c r="AK12" s="65">
        <v>0</v>
      </c>
      <c r="AL12" s="65">
        <v>0</v>
      </c>
      <c r="AM12" s="1">
        <f>AJ12/SUM(E12,G12,I12,K12,M12,O12,Q12,S12,U12,W12,Y12,AA12,AC12,AE12,AG12,AJ12)*100</f>
        <v>2.0952668724235424</v>
      </c>
    </row>
    <row r="13" spans="1:39" ht="15.75" x14ac:dyDescent="0.25">
      <c r="A13" s="68" t="s">
        <v>24</v>
      </c>
      <c r="B13" s="69" t="s">
        <v>160</v>
      </c>
      <c r="C13" s="64">
        <f t="shared" si="0"/>
        <v>10252630</v>
      </c>
      <c r="D13" s="65">
        <v>550</v>
      </c>
      <c r="E13" s="65">
        <v>6543393</v>
      </c>
      <c r="F13" s="65">
        <v>0</v>
      </c>
      <c r="G13" s="65">
        <v>0</v>
      </c>
      <c r="H13" s="65">
        <v>820</v>
      </c>
      <c r="I13" s="65">
        <v>2131751</v>
      </c>
      <c r="J13" s="65">
        <v>0</v>
      </c>
      <c r="K13" s="65">
        <v>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5">
        <v>0</v>
      </c>
      <c r="T13" s="65">
        <v>0</v>
      </c>
      <c r="U13" s="65">
        <v>0</v>
      </c>
      <c r="V13" s="65">
        <v>0</v>
      </c>
      <c r="W13" s="65">
        <v>0</v>
      </c>
      <c r="X13" s="65">
        <v>0</v>
      </c>
      <c r="Y13" s="65">
        <v>0</v>
      </c>
      <c r="Z13" s="65">
        <v>0</v>
      </c>
      <c r="AA13" s="65">
        <v>0</v>
      </c>
      <c r="AB13" s="65">
        <v>0</v>
      </c>
      <c r="AC13" s="65">
        <v>0</v>
      </c>
      <c r="AD13" s="65">
        <v>0</v>
      </c>
      <c r="AE13" s="65">
        <v>0</v>
      </c>
      <c r="AF13" s="65">
        <v>175</v>
      </c>
      <c r="AG13" s="65">
        <v>1362676</v>
      </c>
      <c r="AH13" s="65">
        <v>0</v>
      </c>
      <c r="AI13" s="65">
        <v>0</v>
      </c>
      <c r="AJ13" s="65">
        <v>214810</v>
      </c>
      <c r="AK13" s="65">
        <v>0</v>
      </c>
      <c r="AL13" s="65">
        <v>0</v>
      </c>
      <c r="AM13" s="1">
        <f t="shared" ref="AM13:AM22" si="1">AJ13/SUM(E13,G13,I13,K13,M13,O13,Q13,S13,U13,W13,Y13,AA13,AC13,AE13,AG13,AJ13)*100</f>
        <v>2.0951697271821961</v>
      </c>
    </row>
    <row r="14" spans="1:39" ht="15.75" x14ac:dyDescent="0.25">
      <c r="A14" s="68" t="s">
        <v>25</v>
      </c>
      <c r="B14" s="69" t="s">
        <v>161</v>
      </c>
      <c r="C14" s="64">
        <f t="shared" si="0"/>
        <v>12199970</v>
      </c>
      <c r="D14" s="65">
        <v>532.79999999999995</v>
      </c>
      <c r="E14" s="65">
        <v>10383515</v>
      </c>
      <c r="F14" s="65">
        <v>0</v>
      </c>
      <c r="G14" s="65">
        <v>0</v>
      </c>
      <c r="H14" s="65">
        <v>712</v>
      </c>
      <c r="I14" s="65">
        <v>827400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5">
        <v>0</v>
      </c>
      <c r="V14" s="65">
        <v>0</v>
      </c>
      <c r="W14" s="65">
        <v>0</v>
      </c>
      <c r="X14" s="65">
        <v>0</v>
      </c>
      <c r="Y14" s="65">
        <v>0</v>
      </c>
      <c r="Z14" s="65">
        <v>0</v>
      </c>
      <c r="AA14" s="65">
        <v>0</v>
      </c>
      <c r="AB14" s="65">
        <v>0</v>
      </c>
      <c r="AC14" s="65">
        <v>0</v>
      </c>
      <c r="AD14" s="65">
        <v>0</v>
      </c>
      <c r="AE14" s="65">
        <v>0</v>
      </c>
      <c r="AF14" s="65">
        <v>80</v>
      </c>
      <c r="AG14" s="65">
        <v>733445</v>
      </c>
      <c r="AH14" s="65">
        <v>0</v>
      </c>
      <c r="AI14" s="65">
        <v>0</v>
      </c>
      <c r="AJ14" s="65">
        <v>255610</v>
      </c>
      <c r="AK14" s="65">
        <v>0</v>
      </c>
      <c r="AL14" s="65">
        <v>0</v>
      </c>
      <c r="AM14" s="1">
        <f t="shared" si="1"/>
        <v>2.0951690864813601</v>
      </c>
    </row>
    <row r="15" spans="1:39" ht="15.75" x14ac:dyDescent="0.25">
      <c r="A15" s="68" t="s">
        <v>26</v>
      </c>
      <c r="B15" s="69" t="s">
        <v>162</v>
      </c>
      <c r="C15" s="64">
        <f t="shared" si="0"/>
        <v>12189550</v>
      </c>
      <c r="D15" s="65">
        <v>575</v>
      </c>
      <c r="E15" s="65">
        <v>9024067</v>
      </c>
      <c r="F15" s="65">
        <v>0</v>
      </c>
      <c r="G15" s="65">
        <v>0</v>
      </c>
      <c r="H15" s="65">
        <v>730</v>
      </c>
      <c r="I15" s="65">
        <v>1698522</v>
      </c>
      <c r="J15" s="65">
        <v>0</v>
      </c>
      <c r="K15" s="65">
        <v>0</v>
      </c>
      <c r="L15" s="65">
        <v>0</v>
      </c>
      <c r="M15" s="65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0</v>
      </c>
      <c r="AE15" s="65">
        <v>0</v>
      </c>
      <c r="AF15" s="65">
        <v>128</v>
      </c>
      <c r="AG15" s="65">
        <v>1211571</v>
      </c>
      <c r="AH15" s="65">
        <v>0</v>
      </c>
      <c r="AI15" s="65">
        <v>0</v>
      </c>
      <c r="AJ15" s="65">
        <v>255390</v>
      </c>
      <c r="AK15" s="65">
        <v>0</v>
      </c>
      <c r="AL15" s="65">
        <v>0</v>
      </c>
      <c r="AM15" s="1">
        <f t="shared" si="1"/>
        <v>2.0951552764458081</v>
      </c>
    </row>
    <row r="16" spans="1:39" ht="15.75" x14ac:dyDescent="0.25">
      <c r="A16" s="68" t="s">
        <v>27</v>
      </c>
      <c r="B16" s="69" t="s">
        <v>163</v>
      </c>
      <c r="C16" s="64">
        <f t="shared" si="0"/>
        <v>3017798</v>
      </c>
      <c r="D16" s="65">
        <v>0</v>
      </c>
      <c r="E16" s="65">
        <v>0</v>
      </c>
      <c r="F16" s="65">
        <v>0</v>
      </c>
      <c r="G16" s="65">
        <v>0</v>
      </c>
      <c r="H16" s="65">
        <v>780</v>
      </c>
      <c r="I16" s="65">
        <v>1333566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0</v>
      </c>
      <c r="AE16" s="65">
        <v>0</v>
      </c>
      <c r="AF16" s="65">
        <v>150</v>
      </c>
      <c r="AG16" s="65">
        <f>1462822+161410</f>
        <v>1624232</v>
      </c>
      <c r="AH16" s="65">
        <v>0</v>
      </c>
      <c r="AI16" s="65">
        <v>0</v>
      </c>
      <c r="AJ16" s="65">
        <v>60000</v>
      </c>
      <c r="AK16" s="65">
        <v>0</v>
      </c>
      <c r="AL16" s="65">
        <v>0</v>
      </c>
      <c r="AM16" s="1">
        <f t="shared" si="1"/>
        <v>1.9882046445785968</v>
      </c>
    </row>
    <row r="17" spans="1:39" ht="15.75" x14ac:dyDescent="0.25">
      <c r="A17" s="68" t="s">
        <v>28</v>
      </c>
      <c r="B17" s="69" t="s">
        <v>123</v>
      </c>
      <c r="C17" s="64">
        <f t="shared" si="0"/>
        <v>658160</v>
      </c>
      <c r="D17" s="65">
        <v>0</v>
      </c>
      <c r="E17" s="65">
        <v>0</v>
      </c>
      <c r="F17" s="65">
        <v>0</v>
      </c>
      <c r="G17" s="65">
        <v>0</v>
      </c>
      <c r="H17" s="65">
        <v>313.5</v>
      </c>
      <c r="I17" s="65">
        <v>644380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65">
        <v>0</v>
      </c>
      <c r="AF17" s="65">
        <v>0</v>
      </c>
      <c r="AG17" s="65">
        <v>0</v>
      </c>
      <c r="AH17" s="65">
        <v>0</v>
      </c>
      <c r="AI17" s="65">
        <v>0</v>
      </c>
      <c r="AJ17" s="65">
        <v>13780</v>
      </c>
      <c r="AK17" s="65">
        <v>0</v>
      </c>
      <c r="AL17" s="65">
        <v>0</v>
      </c>
      <c r="AM17" s="1">
        <f t="shared" si="1"/>
        <v>2.0937158137838825</v>
      </c>
    </row>
    <row r="18" spans="1:39" ht="15.75" x14ac:dyDescent="0.25">
      <c r="A18" s="68" t="s">
        <v>29</v>
      </c>
      <c r="B18" s="69" t="s">
        <v>164</v>
      </c>
      <c r="C18" s="64">
        <f t="shared" si="0"/>
        <v>13166050</v>
      </c>
      <c r="D18" s="65">
        <v>556.4</v>
      </c>
      <c r="E18" s="65">
        <v>9307492</v>
      </c>
      <c r="F18" s="65">
        <v>0</v>
      </c>
      <c r="G18" s="65">
        <v>0</v>
      </c>
      <c r="H18" s="65">
        <v>804</v>
      </c>
      <c r="I18" s="65">
        <v>3183506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315</v>
      </c>
      <c r="Q18" s="65">
        <v>399202</v>
      </c>
      <c r="R18" s="65">
        <v>0</v>
      </c>
      <c r="S18" s="65">
        <v>0</v>
      </c>
      <c r="T18" s="65">
        <v>0</v>
      </c>
      <c r="U18" s="65">
        <v>0</v>
      </c>
      <c r="V18" s="65">
        <v>0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0</v>
      </c>
      <c r="AE18" s="65">
        <v>0</v>
      </c>
      <c r="AF18" s="65">
        <v>0</v>
      </c>
      <c r="AG18" s="65">
        <v>0</v>
      </c>
      <c r="AH18" s="65">
        <v>0</v>
      </c>
      <c r="AI18" s="65">
        <v>0</v>
      </c>
      <c r="AJ18" s="65">
        <v>275850</v>
      </c>
      <c r="AK18" s="65">
        <v>0</v>
      </c>
      <c r="AL18" s="65">
        <v>0</v>
      </c>
      <c r="AM18" s="1">
        <f t="shared" si="1"/>
        <v>2.0951614189525332</v>
      </c>
    </row>
    <row r="19" spans="1:39" ht="15.75" x14ac:dyDescent="0.25">
      <c r="A19" s="68" t="s">
        <v>155</v>
      </c>
      <c r="B19" s="69" t="s">
        <v>165</v>
      </c>
      <c r="C19" s="64">
        <f t="shared" si="0"/>
        <v>6976300</v>
      </c>
      <c r="D19" s="65">
        <v>324</v>
      </c>
      <c r="E19" s="65">
        <v>5066417</v>
      </c>
      <c r="F19" s="65">
        <v>0</v>
      </c>
      <c r="G19" s="65">
        <v>0</v>
      </c>
      <c r="H19" s="65">
        <v>468</v>
      </c>
      <c r="I19" s="65">
        <v>1407526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200</v>
      </c>
      <c r="Q19" s="65">
        <v>356187</v>
      </c>
      <c r="R19" s="65">
        <v>0</v>
      </c>
      <c r="S19" s="65">
        <v>0</v>
      </c>
      <c r="T19" s="65">
        <v>0</v>
      </c>
      <c r="U19" s="65">
        <v>0</v>
      </c>
      <c r="V19" s="65">
        <v>0</v>
      </c>
      <c r="W19" s="65">
        <v>0</v>
      </c>
      <c r="X19" s="65">
        <v>0</v>
      </c>
      <c r="Y19" s="65">
        <v>0</v>
      </c>
      <c r="Z19" s="65">
        <v>0</v>
      </c>
      <c r="AA19" s="65">
        <v>0</v>
      </c>
      <c r="AB19" s="65">
        <v>0</v>
      </c>
      <c r="AC19" s="65">
        <v>0</v>
      </c>
      <c r="AD19" s="65">
        <v>0</v>
      </c>
      <c r="AE19" s="65">
        <v>0</v>
      </c>
      <c r="AF19" s="65">
        <v>0</v>
      </c>
      <c r="AG19" s="65">
        <v>0</v>
      </c>
      <c r="AH19" s="65">
        <v>0</v>
      </c>
      <c r="AI19" s="65">
        <v>0</v>
      </c>
      <c r="AJ19" s="65">
        <v>146170</v>
      </c>
      <c r="AK19" s="65">
        <v>0</v>
      </c>
      <c r="AL19" s="65">
        <v>0</v>
      </c>
      <c r="AM19" s="1">
        <f t="shared" si="1"/>
        <v>2.0952367300718144</v>
      </c>
    </row>
    <row r="20" spans="1:39" ht="15.75" x14ac:dyDescent="0.25">
      <c r="A20" s="68" t="s">
        <v>156</v>
      </c>
      <c r="B20" s="69" t="s">
        <v>166</v>
      </c>
      <c r="C20" s="64">
        <f t="shared" si="0"/>
        <v>19224180</v>
      </c>
      <c r="D20" s="65">
        <v>832.7</v>
      </c>
      <c r="E20" s="65">
        <v>13965906</v>
      </c>
      <c r="F20" s="65">
        <v>0</v>
      </c>
      <c r="G20" s="65">
        <v>0</v>
      </c>
      <c r="H20" s="65">
        <v>1028</v>
      </c>
      <c r="I20" s="65">
        <v>2443342</v>
      </c>
      <c r="J20" s="65">
        <v>0</v>
      </c>
      <c r="K20" s="65">
        <v>0</v>
      </c>
      <c r="L20" s="65">
        <v>0</v>
      </c>
      <c r="M20" s="65">
        <v>0</v>
      </c>
      <c r="N20" s="65">
        <v>0</v>
      </c>
      <c r="O20" s="65">
        <v>0</v>
      </c>
      <c r="P20" s="65">
        <v>350</v>
      </c>
      <c r="Q20" s="65">
        <v>583643</v>
      </c>
      <c r="R20" s="65">
        <v>0</v>
      </c>
      <c r="S20" s="65">
        <v>0</v>
      </c>
      <c r="T20" s="65">
        <v>0</v>
      </c>
      <c r="U20" s="65">
        <v>0</v>
      </c>
      <c r="V20" s="65">
        <v>0</v>
      </c>
      <c r="W20" s="65">
        <v>0</v>
      </c>
      <c r="X20" s="65">
        <v>0</v>
      </c>
      <c r="Y20" s="65">
        <v>0</v>
      </c>
      <c r="Z20" s="65">
        <v>0</v>
      </c>
      <c r="AA20" s="65">
        <v>0</v>
      </c>
      <c r="AB20" s="65">
        <v>0</v>
      </c>
      <c r="AC20" s="65">
        <v>0</v>
      </c>
      <c r="AD20" s="65">
        <v>0</v>
      </c>
      <c r="AE20" s="65">
        <v>0</v>
      </c>
      <c r="AF20" s="65">
        <v>267</v>
      </c>
      <c r="AG20" s="65">
        <v>1828509</v>
      </c>
      <c r="AH20" s="65">
        <v>0</v>
      </c>
      <c r="AI20" s="65">
        <v>0</v>
      </c>
      <c r="AJ20" s="65">
        <v>402780</v>
      </c>
      <c r="AK20" s="65">
        <v>0</v>
      </c>
      <c r="AL20" s="65">
        <v>0</v>
      </c>
      <c r="AM20" s="1">
        <f t="shared" si="1"/>
        <v>2.0951738903818002</v>
      </c>
    </row>
    <row r="21" spans="1:39" ht="15.75" x14ac:dyDescent="0.25">
      <c r="A21" s="68" t="s">
        <v>157</v>
      </c>
      <c r="B21" s="69" t="s">
        <v>167</v>
      </c>
      <c r="C21" s="64">
        <f t="shared" si="0"/>
        <v>3536960</v>
      </c>
      <c r="D21" s="65">
        <v>0</v>
      </c>
      <c r="E21" s="65">
        <v>0</v>
      </c>
      <c r="F21" s="65">
        <v>0</v>
      </c>
      <c r="G21" s="65">
        <v>0</v>
      </c>
      <c r="H21" s="65">
        <v>650</v>
      </c>
      <c r="I21" s="65">
        <v>2842526</v>
      </c>
      <c r="J21" s="65">
        <v>30</v>
      </c>
      <c r="K21" s="65">
        <v>178884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5">
        <v>0</v>
      </c>
      <c r="V21" s="65">
        <v>0</v>
      </c>
      <c r="W21" s="65">
        <v>0</v>
      </c>
      <c r="X21" s="65">
        <v>0</v>
      </c>
      <c r="Y21" s="65">
        <v>0</v>
      </c>
      <c r="Z21" s="65">
        <v>0</v>
      </c>
      <c r="AA21" s="65">
        <v>0</v>
      </c>
      <c r="AB21" s="65">
        <v>0</v>
      </c>
      <c r="AC21" s="65">
        <v>0</v>
      </c>
      <c r="AD21" s="65">
        <v>0</v>
      </c>
      <c r="AE21" s="65">
        <v>0</v>
      </c>
      <c r="AF21" s="65">
        <v>86</v>
      </c>
      <c r="AG21" s="65">
        <v>441440</v>
      </c>
      <c r="AH21" s="65">
        <v>0</v>
      </c>
      <c r="AI21" s="65">
        <v>0</v>
      </c>
      <c r="AJ21" s="65">
        <v>74110</v>
      </c>
      <c r="AK21" s="65">
        <v>0</v>
      </c>
      <c r="AL21" s="65">
        <v>0</v>
      </c>
      <c r="AM21" s="1">
        <f t="shared" si="1"/>
        <v>2.0953021804035106</v>
      </c>
    </row>
    <row r="22" spans="1:39" ht="15.75" x14ac:dyDescent="0.25">
      <c r="A22" s="68" t="s">
        <v>158</v>
      </c>
      <c r="B22" s="69" t="s">
        <v>168</v>
      </c>
      <c r="C22" s="64">
        <f t="shared" si="0"/>
        <v>3528350</v>
      </c>
      <c r="D22" s="65">
        <v>12</v>
      </c>
      <c r="E22" s="65">
        <v>55172</v>
      </c>
      <c r="F22" s="65">
        <v>0</v>
      </c>
      <c r="G22" s="65">
        <v>0</v>
      </c>
      <c r="H22" s="65">
        <v>650</v>
      </c>
      <c r="I22" s="65">
        <v>2850451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0</v>
      </c>
      <c r="Q22" s="65">
        <v>0</v>
      </c>
      <c r="R22" s="65">
        <v>0</v>
      </c>
      <c r="S22" s="65">
        <v>0</v>
      </c>
      <c r="T22" s="65">
        <v>0</v>
      </c>
      <c r="U22" s="65">
        <v>0</v>
      </c>
      <c r="V22" s="65">
        <v>0</v>
      </c>
      <c r="W22" s="65">
        <v>0</v>
      </c>
      <c r="X22" s="65">
        <v>0</v>
      </c>
      <c r="Y22" s="65">
        <v>0</v>
      </c>
      <c r="Z22" s="65">
        <v>0</v>
      </c>
      <c r="AA22" s="65">
        <v>0</v>
      </c>
      <c r="AB22" s="65">
        <v>0</v>
      </c>
      <c r="AC22" s="65">
        <v>0</v>
      </c>
      <c r="AD22" s="65">
        <v>0</v>
      </c>
      <c r="AE22" s="65">
        <v>0</v>
      </c>
      <c r="AF22" s="65">
        <v>52</v>
      </c>
      <c r="AG22" s="65">
        <v>548807</v>
      </c>
      <c r="AH22" s="65">
        <v>0</v>
      </c>
      <c r="AI22" s="65">
        <v>0</v>
      </c>
      <c r="AJ22" s="65">
        <v>73920</v>
      </c>
      <c r="AK22" s="65">
        <v>0</v>
      </c>
      <c r="AL22" s="65">
        <v>0</v>
      </c>
      <c r="AM22" s="1">
        <f t="shared" si="1"/>
        <v>2.0950302549350264</v>
      </c>
    </row>
    <row r="23" spans="1:39" ht="31.5" x14ac:dyDescent="0.25">
      <c r="A23" s="74"/>
      <c r="B23" s="66" t="s">
        <v>31</v>
      </c>
      <c r="C23" s="65">
        <f t="shared" ref="C23:AL23" si="2">SUM(C12:C22)</f>
        <v>87066598</v>
      </c>
      <c r="D23" s="65">
        <f t="shared" si="2"/>
        <v>3382.8999999999996</v>
      </c>
      <c r="E23" s="65">
        <f t="shared" si="2"/>
        <v>54345962</v>
      </c>
      <c r="F23" s="65">
        <f t="shared" si="2"/>
        <v>0</v>
      </c>
      <c r="G23" s="65">
        <f t="shared" si="2"/>
        <v>0</v>
      </c>
      <c r="H23" s="65">
        <f t="shared" si="2"/>
        <v>7705.5</v>
      </c>
      <c r="I23" s="65">
        <f t="shared" si="2"/>
        <v>21631080</v>
      </c>
      <c r="J23" s="65">
        <f t="shared" si="2"/>
        <v>30</v>
      </c>
      <c r="K23" s="65">
        <f t="shared" si="2"/>
        <v>178884</v>
      </c>
      <c r="L23" s="65">
        <f t="shared" si="2"/>
        <v>0</v>
      </c>
      <c r="M23" s="65">
        <f t="shared" si="2"/>
        <v>0</v>
      </c>
      <c r="N23" s="65">
        <f t="shared" si="2"/>
        <v>0</v>
      </c>
      <c r="O23" s="65">
        <f t="shared" si="2"/>
        <v>0</v>
      </c>
      <c r="P23" s="65">
        <f t="shared" si="2"/>
        <v>865</v>
      </c>
      <c r="Q23" s="65">
        <f t="shared" si="2"/>
        <v>1339032</v>
      </c>
      <c r="R23" s="65">
        <f t="shared" si="2"/>
        <v>0</v>
      </c>
      <c r="S23" s="65">
        <f t="shared" si="2"/>
        <v>0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5">
        <f t="shared" si="2"/>
        <v>0</v>
      </c>
      <c r="X23" s="65">
        <f t="shared" si="2"/>
        <v>0</v>
      </c>
      <c r="Y23" s="65">
        <f t="shared" si="2"/>
        <v>0</v>
      </c>
      <c r="Z23" s="65">
        <f t="shared" si="2"/>
        <v>0</v>
      </c>
      <c r="AA23" s="65">
        <f t="shared" si="2"/>
        <v>0</v>
      </c>
      <c r="AB23" s="65">
        <f t="shared" si="2"/>
        <v>0</v>
      </c>
      <c r="AC23" s="65">
        <f t="shared" si="2"/>
        <v>0</v>
      </c>
      <c r="AD23" s="65">
        <f t="shared" si="2"/>
        <v>0</v>
      </c>
      <c r="AE23" s="65">
        <f t="shared" si="2"/>
        <v>0</v>
      </c>
      <c r="AF23" s="65">
        <f t="shared" si="2"/>
        <v>938</v>
      </c>
      <c r="AG23" s="65">
        <f t="shared" si="2"/>
        <v>7750680</v>
      </c>
      <c r="AH23" s="65">
        <f t="shared" si="2"/>
        <v>0</v>
      </c>
      <c r="AI23" s="65">
        <f t="shared" si="2"/>
        <v>0</v>
      </c>
      <c r="AJ23" s="65">
        <f t="shared" si="2"/>
        <v>1820960</v>
      </c>
      <c r="AK23" s="65">
        <f t="shared" si="2"/>
        <v>0</v>
      </c>
      <c r="AL23" s="65">
        <f t="shared" si="2"/>
        <v>0</v>
      </c>
    </row>
    <row r="24" spans="1:39" ht="15.75" x14ac:dyDescent="0.25">
      <c r="A24" s="143" t="s">
        <v>33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5"/>
    </row>
    <row r="25" spans="1:39" ht="15.75" x14ac:dyDescent="0.25">
      <c r="A25" s="68" t="s">
        <v>34</v>
      </c>
      <c r="B25" s="69" t="s">
        <v>145</v>
      </c>
      <c r="C25" s="64">
        <f t="shared" ref="C25:C34" si="3">SUM(E25,G25,I25,K25,M25,O25,Q25,S25,U25,W25,Y25,AA25,AC25,AE25,AG25,AJ25,AK25,AL25,AI25)</f>
        <v>59141.55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65">
        <v>0</v>
      </c>
      <c r="W25" s="65">
        <v>0</v>
      </c>
      <c r="X25" s="65">
        <v>0</v>
      </c>
      <c r="Y25" s="65">
        <v>0</v>
      </c>
      <c r="Z25" s="65">
        <v>0</v>
      </c>
      <c r="AA25" s="65">
        <v>0</v>
      </c>
      <c r="AB25" s="65">
        <v>0</v>
      </c>
      <c r="AC25" s="65">
        <v>0</v>
      </c>
      <c r="AD25" s="65">
        <v>0</v>
      </c>
      <c r="AE25" s="65">
        <v>0</v>
      </c>
      <c r="AF25" s="65">
        <v>0</v>
      </c>
      <c r="AG25" s="65">
        <v>0</v>
      </c>
      <c r="AH25" s="65">
        <v>0</v>
      </c>
      <c r="AI25" s="65">
        <v>0</v>
      </c>
      <c r="AJ25" s="65">
        <v>0</v>
      </c>
      <c r="AK25" s="65">
        <v>59141.55</v>
      </c>
      <c r="AL25" s="65">
        <v>0</v>
      </c>
      <c r="AM25" s="1" t="e">
        <f>AJ25/SUM(E25,G25,I25,K25,M25,O25,Q25,S25,U25,W25,Y25,AA25,AC25,AE25,AG25,AJ25)*100</f>
        <v>#DIV/0!</v>
      </c>
    </row>
    <row r="26" spans="1:39" ht="15.75" x14ac:dyDescent="0.25">
      <c r="A26" s="68" t="s">
        <v>331</v>
      </c>
      <c r="B26" s="69" t="s">
        <v>146</v>
      </c>
      <c r="C26" s="64">
        <f t="shared" si="3"/>
        <v>88570.06</v>
      </c>
      <c r="D26" s="65">
        <v>0</v>
      </c>
      <c r="E26" s="65">
        <v>0</v>
      </c>
      <c r="F26" s="65">
        <v>0</v>
      </c>
      <c r="G26" s="65">
        <v>0</v>
      </c>
      <c r="H26" s="65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65">
        <v>0</v>
      </c>
      <c r="S26" s="65">
        <v>0</v>
      </c>
      <c r="T26" s="65">
        <v>0</v>
      </c>
      <c r="U26" s="65">
        <v>0</v>
      </c>
      <c r="V26" s="65">
        <v>0</v>
      </c>
      <c r="W26" s="65">
        <v>0</v>
      </c>
      <c r="X26" s="65">
        <v>0</v>
      </c>
      <c r="Y26" s="65">
        <v>0</v>
      </c>
      <c r="Z26" s="65">
        <v>0</v>
      </c>
      <c r="AA26" s="65">
        <v>0</v>
      </c>
      <c r="AB26" s="65">
        <v>0</v>
      </c>
      <c r="AC26" s="65">
        <v>0</v>
      </c>
      <c r="AD26" s="65">
        <v>0</v>
      </c>
      <c r="AE26" s="65">
        <v>0</v>
      </c>
      <c r="AF26" s="65">
        <v>0</v>
      </c>
      <c r="AG26" s="65">
        <v>0</v>
      </c>
      <c r="AH26" s="65">
        <v>0</v>
      </c>
      <c r="AI26" s="65">
        <v>0</v>
      </c>
      <c r="AJ26" s="65">
        <v>0</v>
      </c>
      <c r="AK26" s="65">
        <v>88570.06</v>
      </c>
      <c r="AL26" s="65">
        <v>0</v>
      </c>
      <c r="AM26" s="1" t="e">
        <f t="shared" ref="AM26:AM34" si="4">AJ26/SUM(E26,G26,I26,K26,M26,O26,Q26,S26,U26,W26,Y26,AA26,AC26,AE26,AG26)*100</f>
        <v>#DIV/0!</v>
      </c>
    </row>
    <row r="27" spans="1:39" ht="15.75" x14ac:dyDescent="0.25">
      <c r="A27" s="68" t="s">
        <v>332</v>
      </c>
      <c r="B27" s="69" t="s">
        <v>147</v>
      </c>
      <c r="C27" s="64">
        <f t="shared" si="3"/>
        <v>99014.28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65">
        <v>0</v>
      </c>
      <c r="W27" s="65">
        <v>0</v>
      </c>
      <c r="X27" s="65">
        <v>0</v>
      </c>
      <c r="Y27" s="65">
        <v>0</v>
      </c>
      <c r="Z27" s="65">
        <v>0</v>
      </c>
      <c r="AA27" s="65">
        <v>0</v>
      </c>
      <c r="AB27" s="65">
        <v>0</v>
      </c>
      <c r="AC27" s="65">
        <v>0</v>
      </c>
      <c r="AD27" s="65">
        <v>0</v>
      </c>
      <c r="AE27" s="65">
        <v>0</v>
      </c>
      <c r="AF27" s="65">
        <v>0</v>
      </c>
      <c r="AG27" s="65">
        <v>0</v>
      </c>
      <c r="AH27" s="65">
        <v>0</v>
      </c>
      <c r="AI27" s="65">
        <v>0</v>
      </c>
      <c r="AJ27" s="65">
        <v>0</v>
      </c>
      <c r="AK27" s="65">
        <v>89014.28</v>
      </c>
      <c r="AL27" s="65">
        <v>10000</v>
      </c>
      <c r="AM27" s="1" t="e">
        <f t="shared" si="4"/>
        <v>#DIV/0!</v>
      </c>
    </row>
    <row r="28" spans="1:39" ht="15.75" x14ac:dyDescent="0.25">
      <c r="A28" s="68" t="s">
        <v>333</v>
      </c>
      <c r="B28" s="69" t="s">
        <v>148</v>
      </c>
      <c r="C28" s="64">
        <f t="shared" si="3"/>
        <v>207881.86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65">
        <v>0</v>
      </c>
      <c r="W28" s="65">
        <v>0</v>
      </c>
      <c r="X28" s="65">
        <v>0</v>
      </c>
      <c r="Y28" s="65">
        <v>0</v>
      </c>
      <c r="Z28" s="65">
        <v>0</v>
      </c>
      <c r="AA28" s="65">
        <v>0</v>
      </c>
      <c r="AB28" s="65">
        <v>0</v>
      </c>
      <c r="AC28" s="65">
        <v>0</v>
      </c>
      <c r="AD28" s="65">
        <v>0</v>
      </c>
      <c r="AE28" s="65">
        <v>0</v>
      </c>
      <c r="AF28" s="65">
        <v>0</v>
      </c>
      <c r="AG28" s="65">
        <v>0</v>
      </c>
      <c r="AH28" s="65">
        <v>0</v>
      </c>
      <c r="AI28" s="65">
        <v>0</v>
      </c>
      <c r="AJ28" s="65">
        <v>0</v>
      </c>
      <c r="AK28" s="65">
        <v>207881.86</v>
      </c>
      <c r="AL28" s="65">
        <v>0</v>
      </c>
      <c r="AM28" s="1" t="e">
        <f t="shared" si="4"/>
        <v>#DIV/0!</v>
      </c>
    </row>
    <row r="29" spans="1:39" ht="15.75" x14ac:dyDescent="0.25">
      <c r="A29" s="68" t="s">
        <v>334</v>
      </c>
      <c r="B29" s="69" t="s">
        <v>149</v>
      </c>
      <c r="C29" s="64">
        <f t="shared" si="3"/>
        <v>245325.64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65">
        <v>0</v>
      </c>
      <c r="W29" s="65">
        <v>0</v>
      </c>
      <c r="X29" s="65">
        <v>0</v>
      </c>
      <c r="Y29" s="65">
        <v>0</v>
      </c>
      <c r="Z29" s="65">
        <v>0</v>
      </c>
      <c r="AA29" s="65">
        <v>0</v>
      </c>
      <c r="AB29" s="65">
        <v>0</v>
      </c>
      <c r="AC29" s="65">
        <v>0</v>
      </c>
      <c r="AD29" s="65">
        <v>0</v>
      </c>
      <c r="AE29" s="65">
        <v>0</v>
      </c>
      <c r="AF29" s="65">
        <v>0</v>
      </c>
      <c r="AG29" s="65">
        <v>0</v>
      </c>
      <c r="AH29" s="65">
        <v>0</v>
      </c>
      <c r="AI29" s="65">
        <v>0</v>
      </c>
      <c r="AJ29" s="65">
        <v>0</v>
      </c>
      <c r="AK29" s="65">
        <v>245325.64</v>
      </c>
      <c r="AL29" s="65">
        <v>0</v>
      </c>
      <c r="AM29" s="1" t="e">
        <f t="shared" si="4"/>
        <v>#DIV/0!</v>
      </c>
    </row>
    <row r="30" spans="1:39" ht="15.75" x14ac:dyDescent="0.25">
      <c r="A30" s="68" t="s">
        <v>335</v>
      </c>
      <c r="B30" s="69" t="s">
        <v>150</v>
      </c>
      <c r="C30" s="64">
        <f t="shared" si="3"/>
        <v>251871.68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65">
        <v>0</v>
      </c>
      <c r="W30" s="65">
        <v>0</v>
      </c>
      <c r="X30" s="65">
        <v>0</v>
      </c>
      <c r="Y30" s="65">
        <v>0</v>
      </c>
      <c r="Z30" s="65">
        <v>0</v>
      </c>
      <c r="AA30" s="65">
        <v>0</v>
      </c>
      <c r="AB30" s="65">
        <v>0</v>
      </c>
      <c r="AC30" s="65">
        <v>0</v>
      </c>
      <c r="AD30" s="65">
        <v>0</v>
      </c>
      <c r="AE30" s="65">
        <v>0</v>
      </c>
      <c r="AF30" s="65">
        <v>0</v>
      </c>
      <c r="AG30" s="65">
        <v>0</v>
      </c>
      <c r="AH30" s="65">
        <v>0</v>
      </c>
      <c r="AI30" s="65">
        <v>0</v>
      </c>
      <c r="AJ30" s="65">
        <v>0</v>
      </c>
      <c r="AK30" s="65">
        <v>251871.68</v>
      </c>
      <c r="AL30" s="65">
        <v>0</v>
      </c>
      <c r="AM30" s="1" t="e">
        <f t="shared" si="4"/>
        <v>#DIV/0!</v>
      </c>
    </row>
    <row r="31" spans="1:39" ht="15.75" x14ac:dyDescent="0.25">
      <c r="A31" s="68" t="s">
        <v>336</v>
      </c>
      <c r="B31" s="69" t="s">
        <v>151</v>
      </c>
      <c r="C31" s="64">
        <f t="shared" si="3"/>
        <v>127367.41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5">
        <v>0</v>
      </c>
      <c r="V31" s="65">
        <v>0</v>
      </c>
      <c r="W31" s="65">
        <v>0</v>
      </c>
      <c r="X31" s="65">
        <v>0</v>
      </c>
      <c r="Y31" s="65">
        <v>0</v>
      </c>
      <c r="Z31" s="65">
        <v>0</v>
      </c>
      <c r="AA31" s="65">
        <v>0</v>
      </c>
      <c r="AB31" s="65">
        <v>0</v>
      </c>
      <c r="AC31" s="65">
        <v>0</v>
      </c>
      <c r="AD31" s="65">
        <v>0</v>
      </c>
      <c r="AE31" s="65">
        <v>0</v>
      </c>
      <c r="AF31" s="65">
        <v>0</v>
      </c>
      <c r="AG31" s="65">
        <v>0</v>
      </c>
      <c r="AH31" s="65">
        <v>0</v>
      </c>
      <c r="AI31" s="65">
        <v>0</v>
      </c>
      <c r="AJ31" s="65">
        <v>0</v>
      </c>
      <c r="AK31" s="65">
        <v>127367.41</v>
      </c>
      <c r="AL31" s="65">
        <v>0</v>
      </c>
      <c r="AM31" s="1" t="e">
        <f t="shared" si="4"/>
        <v>#DIV/0!</v>
      </c>
    </row>
    <row r="32" spans="1:39" ht="15.75" x14ac:dyDescent="0.25">
      <c r="A32" s="68" t="s">
        <v>35</v>
      </c>
      <c r="B32" s="69" t="s">
        <v>152</v>
      </c>
      <c r="C32" s="64">
        <f t="shared" si="3"/>
        <v>48759.95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5">
        <v>0</v>
      </c>
      <c r="T32" s="65">
        <v>0</v>
      </c>
      <c r="U32" s="65">
        <v>0</v>
      </c>
      <c r="V32" s="65">
        <v>0</v>
      </c>
      <c r="W32" s="65">
        <v>0</v>
      </c>
      <c r="X32" s="65">
        <v>0</v>
      </c>
      <c r="Y32" s="65">
        <v>0</v>
      </c>
      <c r="Z32" s="65">
        <v>0</v>
      </c>
      <c r="AA32" s="65">
        <v>0</v>
      </c>
      <c r="AB32" s="65">
        <v>0</v>
      </c>
      <c r="AC32" s="65">
        <v>0</v>
      </c>
      <c r="AD32" s="65">
        <v>0</v>
      </c>
      <c r="AE32" s="65">
        <v>0</v>
      </c>
      <c r="AF32" s="65">
        <v>0</v>
      </c>
      <c r="AG32" s="65">
        <v>0</v>
      </c>
      <c r="AH32" s="65">
        <v>0</v>
      </c>
      <c r="AI32" s="65">
        <v>0</v>
      </c>
      <c r="AJ32" s="65">
        <v>0</v>
      </c>
      <c r="AK32" s="65">
        <v>48759.95</v>
      </c>
      <c r="AL32" s="65">
        <v>0</v>
      </c>
      <c r="AM32" s="1" t="e">
        <f t="shared" si="4"/>
        <v>#DIV/0!</v>
      </c>
    </row>
    <row r="33" spans="1:39" ht="15.75" x14ac:dyDescent="0.25">
      <c r="A33" s="68" t="s">
        <v>36</v>
      </c>
      <c r="B33" s="69" t="s">
        <v>153</v>
      </c>
      <c r="C33" s="64">
        <f t="shared" si="3"/>
        <v>122860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65">
        <v>0</v>
      </c>
      <c r="O33" s="65">
        <v>0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5">
        <v>0</v>
      </c>
      <c r="X33" s="65">
        <v>0</v>
      </c>
      <c r="Y33" s="65">
        <v>0</v>
      </c>
      <c r="Z33" s="65">
        <v>0</v>
      </c>
      <c r="AA33" s="65">
        <v>0</v>
      </c>
      <c r="AB33" s="65">
        <v>0</v>
      </c>
      <c r="AC33" s="65">
        <v>0</v>
      </c>
      <c r="AD33" s="65">
        <v>0</v>
      </c>
      <c r="AE33" s="65">
        <v>0</v>
      </c>
      <c r="AF33" s="65">
        <v>0</v>
      </c>
      <c r="AG33" s="65">
        <v>0</v>
      </c>
      <c r="AH33" s="65">
        <v>0</v>
      </c>
      <c r="AI33" s="65">
        <v>0</v>
      </c>
      <c r="AJ33" s="65">
        <v>0</v>
      </c>
      <c r="AK33" s="65">
        <v>112860</v>
      </c>
      <c r="AL33" s="65">
        <v>10000</v>
      </c>
      <c r="AM33" s="1" t="e">
        <f t="shared" si="4"/>
        <v>#DIV/0!</v>
      </c>
    </row>
    <row r="34" spans="1:39" ht="15.75" x14ac:dyDescent="0.25">
      <c r="A34" s="68" t="s">
        <v>337</v>
      </c>
      <c r="B34" s="69" t="s">
        <v>154</v>
      </c>
      <c r="C34" s="64">
        <f t="shared" si="3"/>
        <v>93966.36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  <c r="N34" s="65">
        <v>0</v>
      </c>
      <c r="O34" s="65">
        <v>0</v>
      </c>
      <c r="P34" s="65">
        <v>0</v>
      </c>
      <c r="Q34" s="65">
        <v>0</v>
      </c>
      <c r="R34" s="65">
        <v>0</v>
      </c>
      <c r="S34" s="65">
        <v>0</v>
      </c>
      <c r="T34" s="65">
        <v>0</v>
      </c>
      <c r="U34" s="65">
        <v>0</v>
      </c>
      <c r="V34" s="65">
        <v>0</v>
      </c>
      <c r="W34" s="65">
        <v>0</v>
      </c>
      <c r="X34" s="65">
        <v>0</v>
      </c>
      <c r="Y34" s="65">
        <v>0</v>
      </c>
      <c r="Z34" s="65">
        <v>0</v>
      </c>
      <c r="AA34" s="65">
        <v>0</v>
      </c>
      <c r="AB34" s="65">
        <v>0</v>
      </c>
      <c r="AC34" s="65">
        <v>0</v>
      </c>
      <c r="AD34" s="65">
        <v>0</v>
      </c>
      <c r="AE34" s="65">
        <v>0</v>
      </c>
      <c r="AF34" s="65">
        <v>0</v>
      </c>
      <c r="AG34" s="65">
        <v>0</v>
      </c>
      <c r="AH34" s="65">
        <v>0</v>
      </c>
      <c r="AI34" s="65">
        <v>0</v>
      </c>
      <c r="AJ34" s="65">
        <v>0</v>
      </c>
      <c r="AK34" s="65">
        <v>93966.36</v>
      </c>
      <c r="AL34" s="65"/>
      <c r="AM34" s="1" t="e">
        <f t="shared" si="4"/>
        <v>#DIV/0!</v>
      </c>
    </row>
    <row r="35" spans="1:39" ht="31.5" x14ac:dyDescent="0.25">
      <c r="A35" s="74"/>
      <c r="B35" s="66" t="s">
        <v>37</v>
      </c>
      <c r="C35" s="65">
        <f t="shared" ref="C35:AL35" si="5">SUM(C25:C34)</f>
        <v>1344758.79</v>
      </c>
      <c r="D35" s="65">
        <f t="shared" si="5"/>
        <v>0</v>
      </c>
      <c r="E35" s="65">
        <f t="shared" si="5"/>
        <v>0</v>
      </c>
      <c r="F35" s="65">
        <f t="shared" si="5"/>
        <v>0</v>
      </c>
      <c r="G35" s="65">
        <f t="shared" si="5"/>
        <v>0</v>
      </c>
      <c r="H35" s="65">
        <f t="shared" si="5"/>
        <v>0</v>
      </c>
      <c r="I35" s="65">
        <f t="shared" si="5"/>
        <v>0</v>
      </c>
      <c r="J35" s="65">
        <f t="shared" si="5"/>
        <v>0</v>
      </c>
      <c r="K35" s="65">
        <f t="shared" si="5"/>
        <v>0</v>
      </c>
      <c r="L35" s="65">
        <f t="shared" si="5"/>
        <v>0</v>
      </c>
      <c r="M35" s="65">
        <f t="shared" si="5"/>
        <v>0</v>
      </c>
      <c r="N35" s="65">
        <f t="shared" si="5"/>
        <v>0</v>
      </c>
      <c r="O35" s="65">
        <f t="shared" si="5"/>
        <v>0</v>
      </c>
      <c r="P35" s="65">
        <f t="shared" si="5"/>
        <v>0</v>
      </c>
      <c r="Q35" s="65">
        <f t="shared" si="5"/>
        <v>0</v>
      </c>
      <c r="R35" s="65">
        <f t="shared" si="5"/>
        <v>0</v>
      </c>
      <c r="S35" s="65">
        <f t="shared" si="5"/>
        <v>0</v>
      </c>
      <c r="T35" s="65">
        <f t="shared" si="5"/>
        <v>0</v>
      </c>
      <c r="U35" s="65">
        <f t="shared" si="5"/>
        <v>0</v>
      </c>
      <c r="V35" s="65">
        <f t="shared" si="5"/>
        <v>0</v>
      </c>
      <c r="W35" s="65">
        <f t="shared" si="5"/>
        <v>0</v>
      </c>
      <c r="X35" s="65">
        <f t="shared" si="5"/>
        <v>0</v>
      </c>
      <c r="Y35" s="65">
        <f t="shared" si="5"/>
        <v>0</v>
      </c>
      <c r="Z35" s="65">
        <f t="shared" si="5"/>
        <v>0</v>
      </c>
      <c r="AA35" s="65">
        <f t="shared" si="5"/>
        <v>0</v>
      </c>
      <c r="AB35" s="65">
        <f t="shared" si="5"/>
        <v>0</v>
      </c>
      <c r="AC35" s="65">
        <f t="shared" si="5"/>
        <v>0</v>
      </c>
      <c r="AD35" s="65">
        <f t="shared" si="5"/>
        <v>0</v>
      </c>
      <c r="AE35" s="65">
        <f t="shared" si="5"/>
        <v>0</v>
      </c>
      <c r="AF35" s="65">
        <f t="shared" si="5"/>
        <v>0</v>
      </c>
      <c r="AG35" s="65">
        <f t="shared" si="5"/>
        <v>0</v>
      </c>
      <c r="AH35" s="65">
        <f t="shared" si="5"/>
        <v>0</v>
      </c>
      <c r="AI35" s="65">
        <f t="shared" si="5"/>
        <v>0</v>
      </c>
      <c r="AJ35" s="65">
        <f t="shared" si="5"/>
        <v>0</v>
      </c>
      <c r="AK35" s="65">
        <f t="shared" si="5"/>
        <v>1324758.79</v>
      </c>
      <c r="AL35" s="65">
        <f t="shared" si="5"/>
        <v>20000</v>
      </c>
    </row>
    <row r="36" spans="1:39" ht="15.75" x14ac:dyDescent="0.25">
      <c r="A36" s="143" t="s">
        <v>66</v>
      </c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5"/>
    </row>
    <row r="37" spans="1:39" ht="15.75" x14ac:dyDescent="0.25">
      <c r="A37" s="68" t="s">
        <v>318</v>
      </c>
      <c r="B37" s="69" t="s">
        <v>420</v>
      </c>
      <c r="C37" s="64">
        <f t="shared" ref="C37:C51" si="6">SUM(E37,G37,I37,K37,M37,O37,Q37,S37,U37,W37,Y37,AA37,AC37,AE37,AG37,AJ37,AK37,AL37,AI37)</f>
        <v>400306.9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5">
        <v>0</v>
      </c>
      <c r="K37" s="65">
        <v>0</v>
      </c>
      <c r="L37" s="65">
        <v>0</v>
      </c>
      <c r="M37" s="65">
        <v>0</v>
      </c>
      <c r="N37" s="65">
        <v>0</v>
      </c>
      <c r="O37" s="65">
        <v>0</v>
      </c>
      <c r="P37" s="65">
        <v>0</v>
      </c>
      <c r="Q37" s="65">
        <v>0</v>
      </c>
      <c r="R37" s="65">
        <v>0</v>
      </c>
      <c r="S37" s="65">
        <v>0</v>
      </c>
      <c r="T37" s="65">
        <v>0</v>
      </c>
      <c r="U37" s="65">
        <v>0</v>
      </c>
      <c r="V37" s="65">
        <v>0</v>
      </c>
      <c r="W37" s="65">
        <v>0</v>
      </c>
      <c r="X37" s="65">
        <v>0</v>
      </c>
      <c r="Y37" s="65">
        <v>0</v>
      </c>
      <c r="Z37" s="65">
        <v>0</v>
      </c>
      <c r="AA37" s="65">
        <v>0</v>
      </c>
      <c r="AB37" s="65">
        <v>0</v>
      </c>
      <c r="AC37" s="65">
        <v>0</v>
      </c>
      <c r="AD37" s="65">
        <v>0</v>
      </c>
      <c r="AE37" s="65">
        <v>0</v>
      </c>
      <c r="AF37" s="65">
        <v>0</v>
      </c>
      <c r="AG37" s="65">
        <v>0</v>
      </c>
      <c r="AH37" s="65">
        <v>0</v>
      </c>
      <c r="AI37" s="65">
        <v>0</v>
      </c>
      <c r="AJ37" s="65">
        <v>0</v>
      </c>
      <c r="AK37" s="65">
        <v>390306.9</v>
      </c>
      <c r="AL37" s="65">
        <v>10000</v>
      </c>
      <c r="AM37" s="1" t="e">
        <f t="shared" ref="AM37:AM51" si="7">AJ37/SUM(E37,G37,I37,K37,M37,O37,Q37,S37,U37,W37,Y37,AA37,AC37,AE37,AG37)*100</f>
        <v>#DIV/0!</v>
      </c>
    </row>
    <row r="38" spans="1:39" ht="15.75" x14ac:dyDescent="0.25">
      <c r="A38" s="68" t="s">
        <v>319</v>
      </c>
      <c r="B38" s="69" t="s">
        <v>421</v>
      </c>
      <c r="C38" s="64">
        <f t="shared" si="6"/>
        <v>120954.99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65">
        <v>0</v>
      </c>
      <c r="S38" s="65">
        <v>0</v>
      </c>
      <c r="T38" s="65">
        <v>0</v>
      </c>
      <c r="U38" s="65">
        <v>0</v>
      </c>
      <c r="V38" s="65">
        <v>0</v>
      </c>
      <c r="W38" s="65">
        <v>0</v>
      </c>
      <c r="X38" s="65">
        <v>0</v>
      </c>
      <c r="Y38" s="65">
        <v>0</v>
      </c>
      <c r="Z38" s="65">
        <v>0</v>
      </c>
      <c r="AA38" s="65">
        <v>0</v>
      </c>
      <c r="AB38" s="65">
        <v>0</v>
      </c>
      <c r="AC38" s="65">
        <v>0</v>
      </c>
      <c r="AD38" s="65">
        <v>0</v>
      </c>
      <c r="AE38" s="65">
        <v>0</v>
      </c>
      <c r="AF38" s="65">
        <v>0</v>
      </c>
      <c r="AG38" s="65">
        <v>0</v>
      </c>
      <c r="AH38" s="65">
        <v>0</v>
      </c>
      <c r="AI38" s="65">
        <v>0</v>
      </c>
      <c r="AJ38" s="65">
        <v>0</v>
      </c>
      <c r="AK38" s="65">
        <v>110954.99</v>
      </c>
      <c r="AL38" s="65">
        <v>10000</v>
      </c>
      <c r="AM38" s="1" t="e">
        <f t="shared" si="7"/>
        <v>#DIV/0!</v>
      </c>
    </row>
    <row r="39" spans="1:39" ht="15.75" x14ac:dyDescent="0.25">
      <c r="A39" s="68" t="s">
        <v>320</v>
      </c>
      <c r="B39" s="69" t="s">
        <v>422</v>
      </c>
      <c r="C39" s="64">
        <f t="shared" si="6"/>
        <v>270233.32999999996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5">
        <v>0</v>
      </c>
      <c r="V39" s="65">
        <v>0</v>
      </c>
      <c r="W39" s="65">
        <v>0</v>
      </c>
      <c r="X39" s="65">
        <v>0</v>
      </c>
      <c r="Y39" s="65">
        <v>0</v>
      </c>
      <c r="Z39" s="65">
        <v>0</v>
      </c>
      <c r="AA39" s="65">
        <v>0</v>
      </c>
      <c r="AB39" s="65">
        <v>0</v>
      </c>
      <c r="AC39" s="65">
        <v>0</v>
      </c>
      <c r="AD39" s="65">
        <v>0</v>
      </c>
      <c r="AE39" s="65">
        <v>0</v>
      </c>
      <c r="AF39" s="65">
        <v>0</v>
      </c>
      <c r="AG39" s="65">
        <v>0</v>
      </c>
      <c r="AH39" s="65">
        <v>0</v>
      </c>
      <c r="AI39" s="65">
        <v>0</v>
      </c>
      <c r="AJ39" s="65">
        <v>0</v>
      </c>
      <c r="AK39" s="65">
        <v>260233.33</v>
      </c>
      <c r="AL39" s="65">
        <v>10000</v>
      </c>
      <c r="AM39" s="1" t="e">
        <f t="shared" si="7"/>
        <v>#DIV/0!</v>
      </c>
    </row>
    <row r="40" spans="1:39" ht="15.75" x14ac:dyDescent="0.25">
      <c r="A40" s="68" t="s">
        <v>321</v>
      </c>
      <c r="B40" s="69" t="s">
        <v>423</v>
      </c>
      <c r="C40" s="64">
        <f t="shared" si="6"/>
        <v>262678.40000000002</v>
      </c>
      <c r="D40" s="65">
        <v>0</v>
      </c>
      <c r="E40" s="65">
        <v>0</v>
      </c>
      <c r="F40" s="65">
        <v>0</v>
      </c>
      <c r="G40" s="65">
        <v>0</v>
      </c>
      <c r="H40" s="65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5">
        <v>0</v>
      </c>
      <c r="V40" s="65">
        <v>0</v>
      </c>
      <c r="W40" s="65">
        <v>0</v>
      </c>
      <c r="X40" s="65">
        <v>0</v>
      </c>
      <c r="Y40" s="65">
        <v>0</v>
      </c>
      <c r="Z40" s="65">
        <v>0</v>
      </c>
      <c r="AA40" s="65">
        <v>0</v>
      </c>
      <c r="AB40" s="65">
        <v>0</v>
      </c>
      <c r="AC40" s="65">
        <v>0</v>
      </c>
      <c r="AD40" s="65">
        <v>0</v>
      </c>
      <c r="AE40" s="65">
        <v>0</v>
      </c>
      <c r="AF40" s="65">
        <v>0</v>
      </c>
      <c r="AG40" s="65">
        <v>0</v>
      </c>
      <c r="AH40" s="65">
        <v>0</v>
      </c>
      <c r="AI40" s="65">
        <v>0</v>
      </c>
      <c r="AJ40" s="65">
        <v>0</v>
      </c>
      <c r="AK40" s="65">
        <v>252678.39999999999</v>
      </c>
      <c r="AL40" s="65">
        <v>10000</v>
      </c>
      <c r="AM40" s="1" t="e">
        <f t="shared" si="7"/>
        <v>#DIV/0!</v>
      </c>
    </row>
    <row r="41" spans="1:39" ht="15.75" x14ac:dyDescent="0.25">
      <c r="A41" s="68" t="s">
        <v>322</v>
      </c>
      <c r="B41" s="69" t="s">
        <v>424</v>
      </c>
      <c r="C41" s="64">
        <f t="shared" si="6"/>
        <v>286257.42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5">
        <v>0</v>
      </c>
      <c r="V41" s="65">
        <v>0</v>
      </c>
      <c r="W41" s="65">
        <v>0</v>
      </c>
      <c r="X41" s="65">
        <v>0</v>
      </c>
      <c r="Y41" s="65">
        <v>0</v>
      </c>
      <c r="Z41" s="65">
        <v>0</v>
      </c>
      <c r="AA41" s="65">
        <v>0</v>
      </c>
      <c r="AB41" s="65">
        <v>0</v>
      </c>
      <c r="AC41" s="65">
        <v>0</v>
      </c>
      <c r="AD41" s="65">
        <v>0</v>
      </c>
      <c r="AE41" s="65">
        <v>0</v>
      </c>
      <c r="AF41" s="65">
        <v>0</v>
      </c>
      <c r="AG41" s="65">
        <v>0</v>
      </c>
      <c r="AH41" s="65">
        <v>0</v>
      </c>
      <c r="AI41" s="65">
        <v>0</v>
      </c>
      <c r="AJ41" s="65">
        <v>0</v>
      </c>
      <c r="AK41" s="65">
        <v>276257.42</v>
      </c>
      <c r="AL41" s="65">
        <v>10000</v>
      </c>
      <c r="AM41" s="1" t="e">
        <f t="shared" si="7"/>
        <v>#DIV/0!</v>
      </c>
    </row>
    <row r="42" spans="1:39" ht="15.75" x14ac:dyDescent="0.25">
      <c r="A42" s="68" t="s">
        <v>323</v>
      </c>
      <c r="B42" s="69" t="s">
        <v>425</v>
      </c>
      <c r="C42" s="64">
        <f t="shared" si="6"/>
        <v>261716.83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5">
        <v>0</v>
      </c>
      <c r="V42" s="65">
        <v>0</v>
      </c>
      <c r="W42" s="65">
        <v>0</v>
      </c>
      <c r="X42" s="65">
        <v>0</v>
      </c>
      <c r="Y42" s="65">
        <v>0</v>
      </c>
      <c r="Z42" s="65">
        <v>0</v>
      </c>
      <c r="AA42" s="65">
        <v>0</v>
      </c>
      <c r="AB42" s="65">
        <v>0</v>
      </c>
      <c r="AC42" s="65">
        <v>0</v>
      </c>
      <c r="AD42" s="65">
        <v>0</v>
      </c>
      <c r="AE42" s="65">
        <v>0</v>
      </c>
      <c r="AF42" s="65">
        <v>0</v>
      </c>
      <c r="AG42" s="65">
        <v>0</v>
      </c>
      <c r="AH42" s="65">
        <v>0</v>
      </c>
      <c r="AI42" s="65">
        <v>0</v>
      </c>
      <c r="AJ42" s="65">
        <v>0</v>
      </c>
      <c r="AK42" s="65">
        <v>251716.83</v>
      </c>
      <c r="AL42" s="65">
        <v>10000</v>
      </c>
      <c r="AM42" s="1" t="e">
        <f t="shared" si="7"/>
        <v>#DIV/0!</v>
      </c>
    </row>
    <row r="43" spans="1:39" ht="15.75" x14ac:dyDescent="0.25">
      <c r="A43" s="68" t="s">
        <v>324</v>
      </c>
      <c r="B43" s="69" t="s">
        <v>426</v>
      </c>
      <c r="C43" s="64">
        <f t="shared" si="6"/>
        <v>124354.81</v>
      </c>
      <c r="D43" s="65">
        <v>0</v>
      </c>
      <c r="E43" s="65">
        <v>0</v>
      </c>
      <c r="F43" s="65">
        <v>0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5">
        <v>0</v>
      </c>
      <c r="Q43" s="65">
        <v>0</v>
      </c>
      <c r="R43" s="65">
        <v>0</v>
      </c>
      <c r="S43" s="65">
        <v>0</v>
      </c>
      <c r="T43" s="65">
        <v>0</v>
      </c>
      <c r="U43" s="65">
        <v>0</v>
      </c>
      <c r="V43" s="65">
        <v>0</v>
      </c>
      <c r="W43" s="65">
        <v>0</v>
      </c>
      <c r="X43" s="65">
        <v>0</v>
      </c>
      <c r="Y43" s="65">
        <v>0</v>
      </c>
      <c r="Z43" s="65">
        <v>0</v>
      </c>
      <c r="AA43" s="65">
        <v>0</v>
      </c>
      <c r="AB43" s="65">
        <v>0</v>
      </c>
      <c r="AC43" s="65">
        <v>0</v>
      </c>
      <c r="AD43" s="65">
        <v>0</v>
      </c>
      <c r="AE43" s="65">
        <v>0</v>
      </c>
      <c r="AF43" s="65">
        <v>0</v>
      </c>
      <c r="AG43" s="65">
        <v>0</v>
      </c>
      <c r="AH43" s="65">
        <v>0</v>
      </c>
      <c r="AI43" s="65">
        <v>0</v>
      </c>
      <c r="AJ43" s="65">
        <v>0</v>
      </c>
      <c r="AK43" s="65">
        <v>114354.81</v>
      </c>
      <c r="AL43" s="65">
        <v>10000</v>
      </c>
      <c r="AM43" s="1" t="e">
        <f t="shared" si="7"/>
        <v>#DIV/0!</v>
      </c>
    </row>
    <row r="44" spans="1:39" ht="15.75" x14ac:dyDescent="0.25">
      <c r="A44" s="68" t="s">
        <v>325</v>
      </c>
      <c r="B44" s="69" t="s">
        <v>427</v>
      </c>
      <c r="C44" s="64">
        <f t="shared" si="6"/>
        <v>273392.8</v>
      </c>
      <c r="D44" s="65">
        <v>0</v>
      </c>
      <c r="E44" s="65">
        <v>0</v>
      </c>
      <c r="F44" s="65">
        <v>0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  <c r="M44" s="65">
        <v>0</v>
      </c>
      <c r="N44" s="65">
        <v>0</v>
      </c>
      <c r="O44" s="65">
        <v>0</v>
      </c>
      <c r="P44" s="65">
        <v>0</v>
      </c>
      <c r="Q44" s="65">
        <v>0</v>
      </c>
      <c r="R44" s="65">
        <v>0</v>
      </c>
      <c r="S44" s="65">
        <v>0</v>
      </c>
      <c r="T44" s="65">
        <v>0</v>
      </c>
      <c r="U44" s="65">
        <v>0</v>
      </c>
      <c r="V44" s="65">
        <v>0</v>
      </c>
      <c r="W44" s="65">
        <v>0</v>
      </c>
      <c r="X44" s="65">
        <v>0</v>
      </c>
      <c r="Y44" s="65">
        <v>0</v>
      </c>
      <c r="Z44" s="65">
        <v>0</v>
      </c>
      <c r="AA44" s="65">
        <v>0</v>
      </c>
      <c r="AB44" s="65">
        <v>0</v>
      </c>
      <c r="AC44" s="65">
        <v>0</v>
      </c>
      <c r="AD44" s="65">
        <v>0</v>
      </c>
      <c r="AE44" s="65">
        <v>0</v>
      </c>
      <c r="AF44" s="65">
        <v>0</v>
      </c>
      <c r="AG44" s="65">
        <v>0</v>
      </c>
      <c r="AH44" s="65">
        <v>0</v>
      </c>
      <c r="AI44" s="65">
        <v>0</v>
      </c>
      <c r="AJ44" s="65">
        <v>0</v>
      </c>
      <c r="AK44" s="65">
        <v>263392.8</v>
      </c>
      <c r="AL44" s="65">
        <v>10000</v>
      </c>
      <c r="AM44" s="1" t="e">
        <f t="shared" si="7"/>
        <v>#DIV/0!</v>
      </c>
    </row>
    <row r="45" spans="1:39" ht="15.75" x14ac:dyDescent="0.25">
      <c r="A45" s="68" t="s">
        <v>326</v>
      </c>
      <c r="B45" s="69" t="s">
        <v>428</v>
      </c>
      <c r="C45" s="64">
        <f t="shared" si="6"/>
        <v>194678.06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  <c r="M45" s="65">
        <v>0</v>
      </c>
      <c r="N45" s="65">
        <v>0</v>
      </c>
      <c r="O45" s="65">
        <v>0</v>
      </c>
      <c r="P45" s="65">
        <v>0</v>
      </c>
      <c r="Q45" s="65">
        <v>0</v>
      </c>
      <c r="R45" s="65">
        <v>0</v>
      </c>
      <c r="S45" s="65">
        <v>0</v>
      </c>
      <c r="T45" s="65">
        <v>0</v>
      </c>
      <c r="U45" s="65">
        <v>0</v>
      </c>
      <c r="V45" s="65">
        <v>0</v>
      </c>
      <c r="W45" s="65">
        <v>0</v>
      </c>
      <c r="X45" s="65">
        <v>0</v>
      </c>
      <c r="Y45" s="65">
        <v>0</v>
      </c>
      <c r="Z45" s="65">
        <v>0</v>
      </c>
      <c r="AA45" s="65">
        <v>0</v>
      </c>
      <c r="AB45" s="65">
        <v>0</v>
      </c>
      <c r="AC45" s="65">
        <v>0</v>
      </c>
      <c r="AD45" s="65">
        <v>0</v>
      </c>
      <c r="AE45" s="65">
        <v>0</v>
      </c>
      <c r="AF45" s="65">
        <v>0</v>
      </c>
      <c r="AG45" s="65">
        <v>0</v>
      </c>
      <c r="AH45" s="65">
        <v>0</v>
      </c>
      <c r="AI45" s="65">
        <v>0</v>
      </c>
      <c r="AJ45" s="65">
        <v>0</v>
      </c>
      <c r="AK45" s="65">
        <v>184678.06</v>
      </c>
      <c r="AL45" s="65">
        <v>10000</v>
      </c>
      <c r="AM45" s="1" t="e">
        <f t="shared" si="7"/>
        <v>#DIV/0!</v>
      </c>
    </row>
    <row r="46" spans="1:39" ht="15.75" x14ac:dyDescent="0.25">
      <c r="A46" s="68" t="s">
        <v>327</v>
      </c>
      <c r="B46" s="69" t="s">
        <v>429</v>
      </c>
      <c r="C46" s="64">
        <f t="shared" si="6"/>
        <v>194678.06</v>
      </c>
      <c r="D46" s="65">
        <v>0</v>
      </c>
      <c r="E46" s="65">
        <v>0</v>
      </c>
      <c r="F46" s="65">
        <v>0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5">
        <v>0</v>
      </c>
      <c r="V46" s="65">
        <v>0</v>
      </c>
      <c r="W46" s="65">
        <v>0</v>
      </c>
      <c r="X46" s="65">
        <v>0</v>
      </c>
      <c r="Y46" s="65">
        <v>0</v>
      </c>
      <c r="Z46" s="65">
        <v>0</v>
      </c>
      <c r="AA46" s="65">
        <v>0</v>
      </c>
      <c r="AB46" s="65">
        <v>0</v>
      </c>
      <c r="AC46" s="65">
        <v>0</v>
      </c>
      <c r="AD46" s="65">
        <v>0</v>
      </c>
      <c r="AE46" s="65">
        <v>0</v>
      </c>
      <c r="AF46" s="65">
        <v>0</v>
      </c>
      <c r="AG46" s="65">
        <v>0</v>
      </c>
      <c r="AH46" s="65">
        <v>0</v>
      </c>
      <c r="AI46" s="65">
        <v>0</v>
      </c>
      <c r="AJ46" s="65">
        <v>0</v>
      </c>
      <c r="AK46" s="65">
        <v>184678.06</v>
      </c>
      <c r="AL46" s="65">
        <v>10000</v>
      </c>
      <c r="AM46" s="1" t="e">
        <f t="shared" si="7"/>
        <v>#DIV/0!</v>
      </c>
    </row>
    <row r="47" spans="1:39" ht="15.75" x14ac:dyDescent="0.25">
      <c r="A47" s="68" t="s">
        <v>328</v>
      </c>
      <c r="B47" s="69" t="s">
        <v>430</v>
      </c>
      <c r="C47" s="64">
        <f t="shared" si="6"/>
        <v>230850.77</v>
      </c>
      <c r="D47" s="65">
        <v>0</v>
      </c>
      <c r="E47" s="65">
        <v>0</v>
      </c>
      <c r="F47" s="65">
        <v>0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  <c r="M47" s="65">
        <v>0</v>
      </c>
      <c r="N47" s="65">
        <v>0</v>
      </c>
      <c r="O47" s="65">
        <v>0</v>
      </c>
      <c r="P47" s="65">
        <v>0</v>
      </c>
      <c r="Q47" s="65">
        <v>0</v>
      </c>
      <c r="R47" s="65">
        <v>0</v>
      </c>
      <c r="S47" s="65">
        <v>0</v>
      </c>
      <c r="T47" s="65">
        <v>0</v>
      </c>
      <c r="U47" s="65">
        <v>0</v>
      </c>
      <c r="V47" s="65">
        <v>0</v>
      </c>
      <c r="W47" s="65">
        <v>0</v>
      </c>
      <c r="X47" s="65">
        <v>0</v>
      </c>
      <c r="Y47" s="65">
        <v>0</v>
      </c>
      <c r="Z47" s="65">
        <v>0</v>
      </c>
      <c r="AA47" s="65">
        <v>0</v>
      </c>
      <c r="AB47" s="65">
        <v>0</v>
      </c>
      <c r="AC47" s="65">
        <v>0</v>
      </c>
      <c r="AD47" s="65">
        <v>0</v>
      </c>
      <c r="AE47" s="65">
        <v>0</v>
      </c>
      <c r="AF47" s="65">
        <v>0</v>
      </c>
      <c r="AG47" s="65">
        <v>0</v>
      </c>
      <c r="AH47" s="65">
        <v>0</v>
      </c>
      <c r="AI47" s="65">
        <v>0</v>
      </c>
      <c r="AJ47" s="65">
        <v>0</v>
      </c>
      <c r="AK47" s="65">
        <v>220850.77</v>
      </c>
      <c r="AL47" s="65">
        <v>10000</v>
      </c>
      <c r="AM47" s="1" t="e">
        <f t="shared" si="7"/>
        <v>#DIV/0!</v>
      </c>
    </row>
    <row r="48" spans="1:39" ht="15.75" x14ac:dyDescent="0.25">
      <c r="A48" s="68" t="s">
        <v>329</v>
      </c>
      <c r="B48" s="69" t="s">
        <v>431</v>
      </c>
      <c r="C48" s="64">
        <f t="shared" si="6"/>
        <v>230554.06</v>
      </c>
      <c r="D48" s="65">
        <v>0</v>
      </c>
      <c r="E48" s="65">
        <v>0</v>
      </c>
      <c r="F48" s="65">
        <v>0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  <c r="M48" s="65">
        <v>0</v>
      </c>
      <c r="N48" s="65">
        <v>0</v>
      </c>
      <c r="O48" s="65">
        <v>0</v>
      </c>
      <c r="P48" s="65">
        <v>0</v>
      </c>
      <c r="Q48" s="65">
        <v>0</v>
      </c>
      <c r="R48" s="65">
        <v>0</v>
      </c>
      <c r="S48" s="65">
        <v>0</v>
      </c>
      <c r="T48" s="65">
        <v>0</v>
      </c>
      <c r="U48" s="65">
        <v>0</v>
      </c>
      <c r="V48" s="65">
        <v>0</v>
      </c>
      <c r="W48" s="65">
        <v>0</v>
      </c>
      <c r="X48" s="65">
        <v>0</v>
      </c>
      <c r="Y48" s="65">
        <v>0</v>
      </c>
      <c r="Z48" s="65">
        <v>0</v>
      </c>
      <c r="AA48" s="65">
        <v>0</v>
      </c>
      <c r="AB48" s="65">
        <v>0</v>
      </c>
      <c r="AC48" s="65">
        <v>0</v>
      </c>
      <c r="AD48" s="65">
        <v>0</v>
      </c>
      <c r="AE48" s="65">
        <v>0</v>
      </c>
      <c r="AF48" s="65">
        <v>0</v>
      </c>
      <c r="AG48" s="65">
        <v>0</v>
      </c>
      <c r="AH48" s="65">
        <v>0</v>
      </c>
      <c r="AI48" s="65">
        <v>0</v>
      </c>
      <c r="AJ48" s="65">
        <v>0</v>
      </c>
      <c r="AK48" s="65">
        <v>220554.06</v>
      </c>
      <c r="AL48" s="65">
        <v>10000</v>
      </c>
      <c r="AM48" s="1" t="e">
        <f t="shared" si="7"/>
        <v>#DIV/0!</v>
      </c>
    </row>
    <row r="49" spans="1:39" ht="15.75" x14ac:dyDescent="0.25">
      <c r="A49" s="68" t="s">
        <v>330</v>
      </c>
      <c r="B49" s="69" t="s">
        <v>432</v>
      </c>
      <c r="C49" s="64">
        <f t="shared" si="6"/>
        <v>230455.08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65">
        <v>0</v>
      </c>
      <c r="Q49" s="65">
        <v>0</v>
      </c>
      <c r="R49" s="65">
        <v>0</v>
      </c>
      <c r="S49" s="65">
        <v>0</v>
      </c>
      <c r="T49" s="65">
        <v>0</v>
      </c>
      <c r="U49" s="65">
        <v>0</v>
      </c>
      <c r="V49" s="65">
        <v>0</v>
      </c>
      <c r="W49" s="65">
        <v>0</v>
      </c>
      <c r="X49" s="65">
        <v>0</v>
      </c>
      <c r="Y49" s="65">
        <v>0</v>
      </c>
      <c r="Z49" s="65">
        <v>0</v>
      </c>
      <c r="AA49" s="65">
        <v>0</v>
      </c>
      <c r="AB49" s="65">
        <v>0</v>
      </c>
      <c r="AC49" s="65">
        <v>0</v>
      </c>
      <c r="AD49" s="65">
        <v>0</v>
      </c>
      <c r="AE49" s="65">
        <v>0</v>
      </c>
      <c r="AF49" s="65">
        <v>0</v>
      </c>
      <c r="AG49" s="65">
        <v>0</v>
      </c>
      <c r="AH49" s="65">
        <v>0</v>
      </c>
      <c r="AI49" s="65">
        <v>0</v>
      </c>
      <c r="AJ49" s="65">
        <v>0</v>
      </c>
      <c r="AK49" s="65">
        <v>220455.08</v>
      </c>
      <c r="AL49" s="65">
        <v>10000</v>
      </c>
      <c r="AM49" s="1" t="e">
        <f t="shared" si="7"/>
        <v>#DIV/0!</v>
      </c>
    </row>
    <row r="50" spans="1:39" ht="15.75" x14ac:dyDescent="0.25">
      <c r="A50" s="68" t="s">
        <v>70</v>
      </c>
      <c r="B50" s="69" t="s">
        <v>433</v>
      </c>
      <c r="C50" s="64">
        <f t="shared" si="6"/>
        <v>259854.09</v>
      </c>
      <c r="D50" s="65">
        <v>0</v>
      </c>
      <c r="E50" s="65">
        <v>0</v>
      </c>
      <c r="F50" s="65">
        <v>0</v>
      </c>
      <c r="G50" s="65">
        <v>0</v>
      </c>
      <c r="H50" s="65">
        <v>0</v>
      </c>
      <c r="I50" s="65">
        <v>0</v>
      </c>
      <c r="J50" s="65">
        <v>0</v>
      </c>
      <c r="K50" s="65">
        <v>0</v>
      </c>
      <c r="L50" s="65">
        <v>0</v>
      </c>
      <c r="M50" s="65">
        <v>0</v>
      </c>
      <c r="N50" s="65">
        <v>0</v>
      </c>
      <c r="O50" s="65">
        <v>0</v>
      </c>
      <c r="P50" s="65">
        <v>0</v>
      </c>
      <c r="Q50" s="65">
        <v>0</v>
      </c>
      <c r="R50" s="65">
        <v>0</v>
      </c>
      <c r="S50" s="65">
        <v>0</v>
      </c>
      <c r="T50" s="65">
        <v>0</v>
      </c>
      <c r="U50" s="65">
        <v>0</v>
      </c>
      <c r="V50" s="65">
        <v>0</v>
      </c>
      <c r="W50" s="65">
        <v>0</v>
      </c>
      <c r="X50" s="65">
        <v>0</v>
      </c>
      <c r="Y50" s="65">
        <v>0</v>
      </c>
      <c r="Z50" s="65">
        <v>0</v>
      </c>
      <c r="AA50" s="65">
        <v>0</v>
      </c>
      <c r="AB50" s="65">
        <v>0</v>
      </c>
      <c r="AC50" s="65">
        <v>0</v>
      </c>
      <c r="AD50" s="65">
        <v>0</v>
      </c>
      <c r="AE50" s="65">
        <v>0</v>
      </c>
      <c r="AF50" s="65">
        <v>0</v>
      </c>
      <c r="AG50" s="65">
        <v>0</v>
      </c>
      <c r="AH50" s="65">
        <v>0</v>
      </c>
      <c r="AI50" s="65">
        <v>0</v>
      </c>
      <c r="AJ50" s="65">
        <v>0</v>
      </c>
      <c r="AK50" s="65">
        <v>249854.09</v>
      </c>
      <c r="AL50" s="65">
        <v>10000</v>
      </c>
      <c r="AM50" s="1" t="e">
        <f t="shared" si="7"/>
        <v>#DIV/0!</v>
      </c>
    </row>
    <row r="51" spans="1:39" ht="15.75" x14ac:dyDescent="0.25">
      <c r="A51" s="68" t="s">
        <v>71</v>
      </c>
      <c r="B51" s="69" t="s">
        <v>434</v>
      </c>
      <c r="C51" s="64">
        <f t="shared" si="6"/>
        <v>418818.12</v>
      </c>
      <c r="D51" s="65">
        <v>0</v>
      </c>
      <c r="E51" s="65">
        <v>0</v>
      </c>
      <c r="F51" s="65">
        <v>0</v>
      </c>
      <c r="G51" s="65">
        <v>0</v>
      </c>
      <c r="H51" s="65">
        <v>0</v>
      </c>
      <c r="I51" s="65">
        <v>0</v>
      </c>
      <c r="J51" s="65">
        <v>0</v>
      </c>
      <c r="K51" s="65">
        <v>0</v>
      </c>
      <c r="L51" s="65">
        <v>0</v>
      </c>
      <c r="M51" s="65">
        <v>0</v>
      </c>
      <c r="N51" s="65">
        <v>0</v>
      </c>
      <c r="O51" s="65">
        <v>0</v>
      </c>
      <c r="P51" s="65">
        <v>0</v>
      </c>
      <c r="Q51" s="65">
        <v>0</v>
      </c>
      <c r="R51" s="65">
        <v>0</v>
      </c>
      <c r="S51" s="65">
        <v>0</v>
      </c>
      <c r="T51" s="65">
        <v>0</v>
      </c>
      <c r="U51" s="65">
        <v>0</v>
      </c>
      <c r="V51" s="65">
        <v>0</v>
      </c>
      <c r="W51" s="65">
        <v>0</v>
      </c>
      <c r="X51" s="65">
        <v>0</v>
      </c>
      <c r="Y51" s="65">
        <v>0</v>
      </c>
      <c r="Z51" s="65">
        <v>0</v>
      </c>
      <c r="AA51" s="65">
        <v>0</v>
      </c>
      <c r="AB51" s="65">
        <v>0</v>
      </c>
      <c r="AC51" s="65">
        <v>0</v>
      </c>
      <c r="AD51" s="65">
        <v>0</v>
      </c>
      <c r="AE51" s="65">
        <v>0</v>
      </c>
      <c r="AF51" s="65">
        <v>0</v>
      </c>
      <c r="AG51" s="65">
        <v>0</v>
      </c>
      <c r="AH51" s="65">
        <v>0</v>
      </c>
      <c r="AI51" s="65">
        <v>0</v>
      </c>
      <c r="AJ51" s="65">
        <v>0</v>
      </c>
      <c r="AK51" s="65">
        <v>408818.12</v>
      </c>
      <c r="AL51" s="65">
        <v>10000</v>
      </c>
      <c r="AM51" s="1" t="e">
        <f t="shared" si="7"/>
        <v>#DIV/0!</v>
      </c>
    </row>
    <row r="52" spans="1:39" ht="33.75" customHeight="1" x14ac:dyDescent="0.25">
      <c r="A52" s="74"/>
      <c r="B52" s="66" t="s">
        <v>68</v>
      </c>
      <c r="C52" s="65">
        <f t="shared" ref="C52:AL52" si="8">SUM(C37:C51)</f>
        <v>3759783.72</v>
      </c>
      <c r="D52" s="65">
        <f t="shared" si="8"/>
        <v>0</v>
      </c>
      <c r="E52" s="65">
        <f t="shared" si="8"/>
        <v>0</v>
      </c>
      <c r="F52" s="65">
        <f t="shared" si="8"/>
        <v>0</v>
      </c>
      <c r="G52" s="65">
        <f t="shared" si="8"/>
        <v>0</v>
      </c>
      <c r="H52" s="65">
        <f t="shared" si="8"/>
        <v>0</v>
      </c>
      <c r="I52" s="65">
        <f t="shared" si="8"/>
        <v>0</v>
      </c>
      <c r="J52" s="65">
        <f t="shared" si="8"/>
        <v>0</v>
      </c>
      <c r="K52" s="65">
        <f t="shared" si="8"/>
        <v>0</v>
      </c>
      <c r="L52" s="65">
        <f t="shared" si="8"/>
        <v>0</v>
      </c>
      <c r="M52" s="65">
        <f t="shared" si="8"/>
        <v>0</v>
      </c>
      <c r="N52" s="65">
        <f t="shared" si="8"/>
        <v>0</v>
      </c>
      <c r="O52" s="65">
        <f t="shared" si="8"/>
        <v>0</v>
      </c>
      <c r="P52" s="65">
        <f t="shared" si="8"/>
        <v>0</v>
      </c>
      <c r="Q52" s="65">
        <f t="shared" si="8"/>
        <v>0</v>
      </c>
      <c r="R52" s="65">
        <f t="shared" si="8"/>
        <v>0</v>
      </c>
      <c r="S52" s="65">
        <f t="shared" si="8"/>
        <v>0</v>
      </c>
      <c r="T52" s="65">
        <f t="shared" si="8"/>
        <v>0</v>
      </c>
      <c r="U52" s="65">
        <f t="shared" si="8"/>
        <v>0</v>
      </c>
      <c r="V52" s="65">
        <f t="shared" si="8"/>
        <v>0</v>
      </c>
      <c r="W52" s="65">
        <f t="shared" si="8"/>
        <v>0</v>
      </c>
      <c r="X52" s="65">
        <f t="shared" si="8"/>
        <v>0</v>
      </c>
      <c r="Y52" s="65">
        <f t="shared" si="8"/>
        <v>0</v>
      </c>
      <c r="Z52" s="65">
        <f t="shared" si="8"/>
        <v>0</v>
      </c>
      <c r="AA52" s="65">
        <f t="shared" si="8"/>
        <v>0</v>
      </c>
      <c r="AB52" s="65">
        <f t="shared" si="8"/>
        <v>0</v>
      </c>
      <c r="AC52" s="65">
        <f t="shared" si="8"/>
        <v>0</v>
      </c>
      <c r="AD52" s="65">
        <f t="shared" si="8"/>
        <v>0</v>
      </c>
      <c r="AE52" s="65">
        <f t="shared" si="8"/>
        <v>0</v>
      </c>
      <c r="AF52" s="65">
        <f t="shared" si="8"/>
        <v>0</v>
      </c>
      <c r="AG52" s="65">
        <f t="shared" si="8"/>
        <v>0</v>
      </c>
      <c r="AH52" s="65">
        <f t="shared" si="8"/>
        <v>0</v>
      </c>
      <c r="AI52" s="65">
        <f t="shared" si="8"/>
        <v>0</v>
      </c>
      <c r="AJ52" s="65">
        <f t="shared" si="8"/>
        <v>0</v>
      </c>
      <c r="AK52" s="65">
        <f t="shared" si="8"/>
        <v>3609783.72</v>
      </c>
      <c r="AL52" s="65">
        <f t="shared" si="8"/>
        <v>150000</v>
      </c>
    </row>
    <row r="53" spans="1:39" ht="15.75" x14ac:dyDescent="0.25">
      <c r="A53" s="143" t="s">
        <v>67</v>
      </c>
      <c r="B53" s="144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4"/>
      <c r="AL53" s="145"/>
    </row>
    <row r="54" spans="1:39" ht="15.75" x14ac:dyDescent="0.25">
      <c r="A54" s="68" t="s">
        <v>73</v>
      </c>
      <c r="B54" s="69" t="s">
        <v>169</v>
      </c>
      <c r="C54" s="64">
        <f t="shared" ref="C54:C59" si="9">SUM(E54,G54,I54,K54,M54,O54,Q54,S54,U54,W54,Y54,AA54,AC54,AE54,AG54,AJ54,AK54,AL54)</f>
        <v>140082.41999999998</v>
      </c>
      <c r="D54" s="65">
        <v>0</v>
      </c>
      <c r="E54" s="65">
        <v>0</v>
      </c>
      <c r="F54" s="65">
        <v>0</v>
      </c>
      <c r="G54" s="65">
        <v>0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0</v>
      </c>
      <c r="X54" s="65">
        <v>0</v>
      </c>
      <c r="Y54" s="65">
        <v>0</v>
      </c>
      <c r="Z54" s="65">
        <v>0</v>
      </c>
      <c r="AA54" s="65">
        <v>0</v>
      </c>
      <c r="AB54" s="65">
        <v>0</v>
      </c>
      <c r="AC54" s="65">
        <v>0</v>
      </c>
      <c r="AD54" s="65">
        <v>0</v>
      </c>
      <c r="AE54" s="65">
        <v>0</v>
      </c>
      <c r="AF54" s="65">
        <v>0</v>
      </c>
      <c r="AG54" s="65">
        <v>0</v>
      </c>
      <c r="AH54" s="65">
        <v>0</v>
      </c>
      <c r="AI54" s="65">
        <v>0</v>
      </c>
      <c r="AJ54" s="65">
        <v>0</v>
      </c>
      <c r="AK54" s="65">
        <v>130082.42</v>
      </c>
      <c r="AL54" s="65">
        <v>10000</v>
      </c>
      <c r="AM54" s="1">
        <f t="shared" ref="AM54:AM59" si="10">AJ54/C54*100</f>
        <v>0</v>
      </c>
    </row>
    <row r="55" spans="1:39" ht="15.75" x14ac:dyDescent="0.25">
      <c r="A55" s="68" t="s">
        <v>74</v>
      </c>
      <c r="B55" s="69" t="s">
        <v>170</v>
      </c>
      <c r="C55" s="64">
        <f t="shared" si="9"/>
        <v>116294.74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5">
        <v>0</v>
      </c>
      <c r="Q55" s="65">
        <v>0</v>
      </c>
      <c r="R55" s="65">
        <v>0</v>
      </c>
      <c r="S55" s="65">
        <v>0</v>
      </c>
      <c r="T55" s="65">
        <v>0</v>
      </c>
      <c r="U55" s="65">
        <v>0</v>
      </c>
      <c r="V55" s="65">
        <v>0</v>
      </c>
      <c r="W55" s="65">
        <v>0</v>
      </c>
      <c r="X55" s="65">
        <v>0</v>
      </c>
      <c r="Y55" s="65">
        <v>0</v>
      </c>
      <c r="Z55" s="65">
        <v>0</v>
      </c>
      <c r="AA55" s="65">
        <v>0</v>
      </c>
      <c r="AB55" s="65">
        <v>0</v>
      </c>
      <c r="AC55" s="65">
        <v>0</v>
      </c>
      <c r="AD55" s="65">
        <v>0</v>
      </c>
      <c r="AE55" s="65">
        <v>0</v>
      </c>
      <c r="AF55" s="65">
        <v>0</v>
      </c>
      <c r="AG55" s="65">
        <v>0</v>
      </c>
      <c r="AH55" s="65">
        <v>0</v>
      </c>
      <c r="AI55" s="65">
        <v>0</v>
      </c>
      <c r="AJ55" s="65">
        <v>0</v>
      </c>
      <c r="AK55" s="65">
        <v>106294.74</v>
      </c>
      <c r="AL55" s="65">
        <v>10000</v>
      </c>
      <c r="AM55" s="1">
        <f t="shared" si="10"/>
        <v>0</v>
      </c>
    </row>
    <row r="56" spans="1:39" ht="15.75" x14ac:dyDescent="0.25">
      <c r="A56" s="68" t="s">
        <v>75</v>
      </c>
      <c r="B56" s="69" t="s">
        <v>171</v>
      </c>
      <c r="C56" s="64">
        <f t="shared" si="9"/>
        <v>65190.02</v>
      </c>
      <c r="D56" s="65">
        <v>0</v>
      </c>
      <c r="E56" s="65">
        <v>0</v>
      </c>
      <c r="F56" s="65">
        <v>0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0</v>
      </c>
      <c r="O56" s="65">
        <v>0</v>
      </c>
      <c r="P56" s="65">
        <v>0</v>
      </c>
      <c r="Q56" s="65">
        <v>0</v>
      </c>
      <c r="R56" s="65">
        <v>0</v>
      </c>
      <c r="S56" s="65">
        <v>0</v>
      </c>
      <c r="T56" s="65">
        <v>0</v>
      </c>
      <c r="U56" s="65">
        <v>0</v>
      </c>
      <c r="V56" s="65">
        <v>0</v>
      </c>
      <c r="W56" s="65">
        <v>0</v>
      </c>
      <c r="X56" s="65">
        <v>0</v>
      </c>
      <c r="Y56" s="65">
        <v>0</v>
      </c>
      <c r="Z56" s="65">
        <v>0</v>
      </c>
      <c r="AA56" s="65">
        <v>0</v>
      </c>
      <c r="AB56" s="65">
        <v>0</v>
      </c>
      <c r="AC56" s="65">
        <v>0</v>
      </c>
      <c r="AD56" s="65">
        <v>0</v>
      </c>
      <c r="AE56" s="65">
        <v>0</v>
      </c>
      <c r="AF56" s="65">
        <v>0</v>
      </c>
      <c r="AG56" s="65">
        <v>0</v>
      </c>
      <c r="AH56" s="65">
        <v>0</v>
      </c>
      <c r="AI56" s="65">
        <v>0</v>
      </c>
      <c r="AJ56" s="65">
        <v>0</v>
      </c>
      <c r="AK56" s="65">
        <v>55190.02</v>
      </c>
      <c r="AL56" s="65">
        <v>10000</v>
      </c>
      <c r="AM56" s="1">
        <f t="shared" si="10"/>
        <v>0</v>
      </c>
    </row>
    <row r="57" spans="1:39" ht="15.75" x14ac:dyDescent="0.25">
      <c r="A57" s="68" t="s">
        <v>76</v>
      </c>
      <c r="B57" s="69" t="s">
        <v>172</v>
      </c>
      <c r="C57" s="64">
        <f t="shared" si="9"/>
        <v>65330.54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  <c r="M57" s="65">
        <v>0</v>
      </c>
      <c r="N57" s="65">
        <v>0</v>
      </c>
      <c r="O57" s="65">
        <v>0</v>
      </c>
      <c r="P57" s="65">
        <v>0</v>
      </c>
      <c r="Q57" s="65">
        <v>0</v>
      </c>
      <c r="R57" s="65">
        <v>0</v>
      </c>
      <c r="S57" s="65">
        <v>0</v>
      </c>
      <c r="T57" s="65">
        <v>0</v>
      </c>
      <c r="U57" s="65">
        <v>0</v>
      </c>
      <c r="V57" s="65">
        <v>0</v>
      </c>
      <c r="W57" s="65">
        <v>0</v>
      </c>
      <c r="X57" s="65">
        <v>0</v>
      </c>
      <c r="Y57" s="65">
        <v>0</v>
      </c>
      <c r="Z57" s="65">
        <v>0</v>
      </c>
      <c r="AA57" s="65">
        <v>0</v>
      </c>
      <c r="AB57" s="65">
        <v>0</v>
      </c>
      <c r="AC57" s="65">
        <v>0</v>
      </c>
      <c r="AD57" s="65">
        <v>0</v>
      </c>
      <c r="AE57" s="65">
        <v>0</v>
      </c>
      <c r="AF57" s="65">
        <v>0</v>
      </c>
      <c r="AG57" s="65">
        <v>0</v>
      </c>
      <c r="AH57" s="65">
        <v>0</v>
      </c>
      <c r="AI57" s="65">
        <v>0</v>
      </c>
      <c r="AJ57" s="65">
        <v>0</v>
      </c>
      <c r="AK57" s="65">
        <v>55330.54</v>
      </c>
      <c r="AL57" s="65">
        <v>10000</v>
      </c>
      <c r="AM57" s="1">
        <f t="shared" si="10"/>
        <v>0</v>
      </c>
    </row>
    <row r="58" spans="1:39" ht="15.75" x14ac:dyDescent="0.25">
      <c r="A58" s="68" t="s">
        <v>77</v>
      </c>
      <c r="B58" s="69" t="s">
        <v>173</v>
      </c>
      <c r="C58" s="64">
        <f t="shared" si="9"/>
        <v>154611.39000000001</v>
      </c>
      <c r="D58" s="65">
        <v>0</v>
      </c>
      <c r="E58" s="65">
        <v>0</v>
      </c>
      <c r="F58" s="65">
        <v>0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0</v>
      </c>
      <c r="T58" s="65">
        <v>0</v>
      </c>
      <c r="U58" s="65">
        <v>0</v>
      </c>
      <c r="V58" s="65">
        <v>0</v>
      </c>
      <c r="W58" s="65">
        <v>0</v>
      </c>
      <c r="X58" s="65">
        <v>0</v>
      </c>
      <c r="Y58" s="65">
        <v>0</v>
      </c>
      <c r="Z58" s="65">
        <v>0</v>
      </c>
      <c r="AA58" s="65">
        <v>0</v>
      </c>
      <c r="AB58" s="65">
        <v>0</v>
      </c>
      <c r="AC58" s="65">
        <v>0</v>
      </c>
      <c r="AD58" s="65">
        <v>0</v>
      </c>
      <c r="AE58" s="65">
        <v>0</v>
      </c>
      <c r="AF58" s="65">
        <v>0</v>
      </c>
      <c r="AG58" s="65">
        <v>0</v>
      </c>
      <c r="AH58" s="65">
        <v>0</v>
      </c>
      <c r="AI58" s="65">
        <v>0</v>
      </c>
      <c r="AJ58" s="65">
        <v>0</v>
      </c>
      <c r="AK58" s="65">
        <v>144611.39000000001</v>
      </c>
      <c r="AL58" s="65">
        <v>10000</v>
      </c>
      <c r="AM58" s="1">
        <f t="shared" si="10"/>
        <v>0</v>
      </c>
    </row>
    <row r="59" spans="1:39" ht="15.75" x14ac:dyDescent="0.25">
      <c r="A59" s="68" t="s">
        <v>78</v>
      </c>
      <c r="B59" s="69" t="s">
        <v>174</v>
      </c>
      <c r="C59" s="64">
        <f t="shared" si="9"/>
        <v>52407.02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65">
        <v>0</v>
      </c>
      <c r="Q59" s="65">
        <v>0</v>
      </c>
      <c r="R59" s="65">
        <v>0</v>
      </c>
      <c r="S59" s="65">
        <v>0</v>
      </c>
      <c r="T59" s="65">
        <v>0</v>
      </c>
      <c r="U59" s="65">
        <v>0</v>
      </c>
      <c r="V59" s="65">
        <v>0</v>
      </c>
      <c r="W59" s="65">
        <v>0</v>
      </c>
      <c r="X59" s="65">
        <v>0</v>
      </c>
      <c r="Y59" s="65">
        <v>0</v>
      </c>
      <c r="Z59" s="65">
        <v>0</v>
      </c>
      <c r="AA59" s="65">
        <v>0</v>
      </c>
      <c r="AB59" s="65">
        <v>0</v>
      </c>
      <c r="AC59" s="65">
        <v>0</v>
      </c>
      <c r="AD59" s="65">
        <v>0</v>
      </c>
      <c r="AE59" s="65">
        <v>0</v>
      </c>
      <c r="AF59" s="65">
        <v>0</v>
      </c>
      <c r="AG59" s="65">
        <v>0</v>
      </c>
      <c r="AH59" s="65">
        <v>0</v>
      </c>
      <c r="AI59" s="65">
        <v>0</v>
      </c>
      <c r="AJ59" s="65">
        <v>0</v>
      </c>
      <c r="AK59" s="65">
        <v>42407.02</v>
      </c>
      <c r="AL59" s="65">
        <v>10000</v>
      </c>
      <c r="AM59" s="1">
        <f t="shared" si="10"/>
        <v>0</v>
      </c>
    </row>
    <row r="60" spans="1:39" ht="31.5" x14ac:dyDescent="0.25">
      <c r="A60" s="74"/>
      <c r="B60" s="66" t="s">
        <v>69</v>
      </c>
      <c r="C60" s="65">
        <f t="shared" ref="C60:AL60" si="11">SUM(C54:C59)</f>
        <v>593916.13</v>
      </c>
      <c r="D60" s="65">
        <f t="shared" si="11"/>
        <v>0</v>
      </c>
      <c r="E60" s="65">
        <f t="shared" si="11"/>
        <v>0</v>
      </c>
      <c r="F60" s="65">
        <f t="shared" si="11"/>
        <v>0</v>
      </c>
      <c r="G60" s="65">
        <f t="shared" si="11"/>
        <v>0</v>
      </c>
      <c r="H60" s="65">
        <f t="shared" si="11"/>
        <v>0</v>
      </c>
      <c r="I60" s="65">
        <f t="shared" si="11"/>
        <v>0</v>
      </c>
      <c r="J60" s="65">
        <f t="shared" si="11"/>
        <v>0</v>
      </c>
      <c r="K60" s="65">
        <f t="shared" si="11"/>
        <v>0</v>
      </c>
      <c r="L60" s="65">
        <f t="shared" si="11"/>
        <v>0</v>
      </c>
      <c r="M60" s="65">
        <f t="shared" si="11"/>
        <v>0</v>
      </c>
      <c r="N60" s="65">
        <f t="shared" si="11"/>
        <v>0</v>
      </c>
      <c r="O60" s="65">
        <f t="shared" si="11"/>
        <v>0</v>
      </c>
      <c r="P60" s="65">
        <f t="shared" si="11"/>
        <v>0</v>
      </c>
      <c r="Q60" s="65">
        <f t="shared" si="11"/>
        <v>0</v>
      </c>
      <c r="R60" s="65">
        <f t="shared" si="11"/>
        <v>0</v>
      </c>
      <c r="S60" s="65">
        <f t="shared" si="11"/>
        <v>0</v>
      </c>
      <c r="T60" s="65">
        <f t="shared" si="11"/>
        <v>0</v>
      </c>
      <c r="U60" s="65">
        <f t="shared" si="11"/>
        <v>0</v>
      </c>
      <c r="V60" s="65">
        <f t="shared" si="11"/>
        <v>0</v>
      </c>
      <c r="W60" s="65">
        <f t="shared" si="11"/>
        <v>0</v>
      </c>
      <c r="X60" s="65">
        <f t="shared" si="11"/>
        <v>0</v>
      </c>
      <c r="Y60" s="65">
        <f t="shared" si="11"/>
        <v>0</v>
      </c>
      <c r="Z60" s="65">
        <f t="shared" si="11"/>
        <v>0</v>
      </c>
      <c r="AA60" s="65">
        <f t="shared" si="11"/>
        <v>0</v>
      </c>
      <c r="AB60" s="65">
        <f t="shared" si="11"/>
        <v>0</v>
      </c>
      <c r="AC60" s="65">
        <f t="shared" si="11"/>
        <v>0</v>
      </c>
      <c r="AD60" s="65">
        <f t="shared" si="11"/>
        <v>0</v>
      </c>
      <c r="AE60" s="65">
        <f t="shared" si="11"/>
        <v>0</v>
      </c>
      <c r="AF60" s="65">
        <f t="shared" si="11"/>
        <v>0</v>
      </c>
      <c r="AG60" s="65">
        <f t="shared" si="11"/>
        <v>0</v>
      </c>
      <c r="AH60" s="65">
        <f t="shared" si="11"/>
        <v>0</v>
      </c>
      <c r="AI60" s="65">
        <f t="shared" si="11"/>
        <v>0</v>
      </c>
      <c r="AJ60" s="65">
        <f t="shared" si="11"/>
        <v>0</v>
      </c>
      <c r="AK60" s="65">
        <f t="shared" si="11"/>
        <v>533916.13</v>
      </c>
      <c r="AL60" s="65">
        <f t="shared" si="11"/>
        <v>60000</v>
      </c>
    </row>
    <row r="61" spans="1:39" ht="15.75" x14ac:dyDescent="0.25">
      <c r="A61" s="143" t="s">
        <v>143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5"/>
    </row>
    <row r="62" spans="1:39" ht="15.75" x14ac:dyDescent="0.25">
      <c r="A62" s="68" t="s">
        <v>85</v>
      </c>
      <c r="B62" s="69" t="s">
        <v>286</v>
      </c>
      <c r="C62" s="64">
        <f>SUM(E62,G62,I62,K62,M62,O62,Q62,S62,U62,W62,Y62,AA62,AC62,AE62,AG62,AJ62,AK62,AL62,AI62)</f>
        <v>290856.24</v>
      </c>
      <c r="D62" s="65">
        <v>0</v>
      </c>
      <c r="E62" s="65">
        <v>0</v>
      </c>
      <c r="F62" s="65">
        <v>0</v>
      </c>
      <c r="G62" s="65">
        <v>0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  <c r="M62" s="65">
        <v>0</v>
      </c>
      <c r="N62" s="65">
        <v>0</v>
      </c>
      <c r="O62" s="65">
        <v>0</v>
      </c>
      <c r="P62" s="65">
        <v>0</v>
      </c>
      <c r="Q62" s="65">
        <v>0</v>
      </c>
      <c r="R62" s="65">
        <v>0</v>
      </c>
      <c r="S62" s="65">
        <v>0</v>
      </c>
      <c r="T62" s="65">
        <v>0</v>
      </c>
      <c r="U62" s="65">
        <v>0</v>
      </c>
      <c r="V62" s="65">
        <v>0</v>
      </c>
      <c r="W62" s="65">
        <v>0</v>
      </c>
      <c r="X62" s="65">
        <v>0</v>
      </c>
      <c r="Y62" s="65">
        <v>0</v>
      </c>
      <c r="Z62" s="65">
        <v>0</v>
      </c>
      <c r="AA62" s="65">
        <v>0</v>
      </c>
      <c r="AB62" s="65">
        <v>52.6</v>
      </c>
      <c r="AC62" s="65">
        <v>153319.6</v>
      </c>
      <c r="AD62" s="65">
        <v>4</v>
      </c>
      <c r="AE62" s="65">
        <v>19123</v>
      </c>
      <c r="AF62" s="65">
        <v>38.799999999999997</v>
      </c>
      <c r="AG62" s="65">
        <v>112319.72</v>
      </c>
      <c r="AH62" s="65">
        <v>0</v>
      </c>
      <c r="AI62" s="65">
        <v>0</v>
      </c>
      <c r="AJ62" s="65">
        <v>6093.92</v>
      </c>
      <c r="AK62" s="65">
        <v>0</v>
      </c>
      <c r="AL62" s="65">
        <v>0</v>
      </c>
      <c r="AM62" s="1">
        <f t="shared" ref="AM62:AM84" si="12">AJ62/C62*100</f>
        <v>2.0951656392175049</v>
      </c>
    </row>
    <row r="63" spans="1:39" ht="15.75" x14ac:dyDescent="0.25">
      <c r="A63" s="68" t="s">
        <v>86</v>
      </c>
      <c r="B63" s="69" t="s">
        <v>287</v>
      </c>
      <c r="C63" s="64">
        <f>SUM(E63,G63,I63,K63,M63,O63,Q63,S63,U63,W63,Y63,AA63,AC63,AE63,AG63,AJ63,AK63,AL63,AI63)</f>
        <v>310572.46999999997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5">
        <v>0</v>
      </c>
      <c r="N63" s="65">
        <v>0</v>
      </c>
      <c r="O63" s="65">
        <v>0</v>
      </c>
      <c r="P63" s="65">
        <v>0</v>
      </c>
      <c r="Q63" s="65">
        <v>0</v>
      </c>
      <c r="R63" s="65">
        <v>0</v>
      </c>
      <c r="S63" s="65">
        <v>0</v>
      </c>
      <c r="T63" s="65">
        <v>0</v>
      </c>
      <c r="U63" s="65">
        <v>0</v>
      </c>
      <c r="V63" s="65">
        <v>0</v>
      </c>
      <c r="W63" s="65">
        <v>0</v>
      </c>
      <c r="X63" s="65">
        <v>0</v>
      </c>
      <c r="Y63" s="65">
        <v>0</v>
      </c>
      <c r="Z63" s="65">
        <v>0</v>
      </c>
      <c r="AA63" s="65">
        <v>0</v>
      </c>
      <c r="AB63" s="65">
        <v>54</v>
      </c>
      <c r="AC63" s="65">
        <v>176294.21</v>
      </c>
      <c r="AD63" s="65">
        <v>4</v>
      </c>
      <c r="AE63" s="65">
        <v>19123</v>
      </c>
      <c r="AF63" s="65">
        <v>36.5</v>
      </c>
      <c r="AG63" s="65">
        <v>108648.26</v>
      </c>
      <c r="AH63" s="65">
        <v>0</v>
      </c>
      <c r="AI63" s="65">
        <v>0</v>
      </c>
      <c r="AJ63" s="65">
        <v>6507</v>
      </c>
      <c r="AK63" s="65">
        <v>0</v>
      </c>
      <c r="AL63" s="65">
        <v>0</v>
      </c>
      <c r="AM63" s="1">
        <f t="shared" si="12"/>
        <v>2.0951631675531321</v>
      </c>
    </row>
    <row r="64" spans="1:39" ht="15.75" x14ac:dyDescent="0.25">
      <c r="A64" s="68" t="s">
        <v>87</v>
      </c>
      <c r="B64" s="69" t="s">
        <v>288</v>
      </c>
      <c r="C64" s="64">
        <f t="shared" ref="C64:C73" si="13">SUM(E64,G64,I64,K64,M64,O64,Q64,S64,U64,W64,Y64,AA64,AC64,AE64,AG64,AJ64,AK64,AL64,AI64)</f>
        <v>1851404.47</v>
      </c>
      <c r="D64" s="65">
        <v>174</v>
      </c>
      <c r="E64" s="65">
        <v>1812614.52</v>
      </c>
      <c r="F64" s="65">
        <v>0</v>
      </c>
      <c r="G64" s="65">
        <v>0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  <c r="M64" s="65">
        <v>0</v>
      </c>
      <c r="N64" s="65">
        <v>0</v>
      </c>
      <c r="O64" s="65">
        <v>0</v>
      </c>
      <c r="P64" s="65">
        <v>0</v>
      </c>
      <c r="Q64" s="65">
        <v>0</v>
      </c>
      <c r="R64" s="65">
        <v>0</v>
      </c>
      <c r="S64" s="65">
        <v>0</v>
      </c>
      <c r="T64" s="65">
        <v>0</v>
      </c>
      <c r="U64" s="65">
        <v>0</v>
      </c>
      <c r="V64" s="65">
        <v>0</v>
      </c>
      <c r="W64" s="65">
        <v>0</v>
      </c>
      <c r="X64" s="65">
        <v>0</v>
      </c>
      <c r="Y64" s="65">
        <v>0</v>
      </c>
      <c r="Z64" s="65">
        <v>0</v>
      </c>
      <c r="AA64" s="65">
        <v>0</v>
      </c>
      <c r="AB64" s="65">
        <v>0</v>
      </c>
      <c r="AC64" s="65">
        <v>0</v>
      </c>
      <c r="AD64" s="65">
        <v>0</v>
      </c>
      <c r="AE64" s="65">
        <v>0</v>
      </c>
      <c r="AF64" s="65">
        <v>0</v>
      </c>
      <c r="AG64" s="65">
        <v>0</v>
      </c>
      <c r="AH64" s="65">
        <v>0</v>
      </c>
      <c r="AI64" s="65">
        <v>0</v>
      </c>
      <c r="AJ64" s="65">
        <v>38789.949999999997</v>
      </c>
      <c r="AK64" s="65">
        <v>0</v>
      </c>
      <c r="AL64" s="65">
        <v>0</v>
      </c>
      <c r="AM64" s="1">
        <f t="shared" si="12"/>
        <v>2.0951634625793032</v>
      </c>
    </row>
    <row r="65" spans="1:39" ht="15.75" x14ac:dyDescent="0.25">
      <c r="A65" s="68" t="s">
        <v>88</v>
      </c>
      <c r="B65" s="69" t="s">
        <v>289</v>
      </c>
      <c r="C65" s="64">
        <f t="shared" si="13"/>
        <v>303034.58</v>
      </c>
      <c r="D65" s="65">
        <v>0</v>
      </c>
      <c r="E65" s="65">
        <v>0</v>
      </c>
      <c r="F65" s="65">
        <v>0</v>
      </c>
      <c r="G65" s="65">
        <v>0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  <c r="M65" s="65">
        <v>0</v>
      </c>
      <c r="N65" s="65">
        <v>0</v>
      </c>
      <c r="O65" s="65">
        <v>0</v>
      </c>
      <c r="P65" s="65">
        <v>0</v>
      </c>
      <c r="Q65" s="65">
        <v>0</v>
      </c>
      <c r="R65" s="65">
        <v>0</v>
      </c>
      <c r="S65" s="65">
        <v>0</v>
      </c>
      <c r="T65" s="65">
        <v>0</v>
      </c>
      <c r="U65" s="65">
        <v>0</v>
      </c>
      <c r="V65" s="65">
        <v>0</v>
      </c>
      <c r="W65" s="65">
        <v>0</v>
      </c>
      <c r="X65" s="65">
        <v>0</v>
      </c>
      <c r="Y65" s="65">
        <v>0</v>
      </c>
      <c r="Z65" s="65">
        <v>0</v>
      </c>
      <c r="AA65" s="65">
        <v>0</v>
      </c>
      <c r="AB65" s="65">
        <v>66.2</v>
      </c>
      <c r="AC65" s="65">
        <v>170942.9</v>
      </c>
      <c r="AD65" s="65">
        <v>4</v>
      </c>
      <c r="AE65" s="65">
        <v>19123</v>
      </c>
      <c r="AF65" s="65">
        <v>35.9</v>
      </c>
      <c r="AG65" s="65">
        <v>106619.61</v>
      </c>
      <c r="AH65" s="65">
        <v>0</v>
      </c>
      <c r="AI65" s="65">
        <v>0</v>
      </c>
      <c r="AJ65" s="65">
        <v>6349.07</v>
      </c>
      <c r="AK65" s="65">
        <v>0</v>
      </c>
      <c r="AL65" s="65">
        <v>0</v>
      </c>
      <c r="AM65" s="1">
        <f t="shared" si="12"/>
        <v>2.0951635288619532</v>
      </c>
    </row>
    <row r="66" spans="1:39" ht="15.75" x14ac:dyDescent="0.25">
      <c r="A66" s="68" t="s">
        <v>89</v>
      </c>
      <c r="B66" s="69" t="s">
        <v>290</v>
      </c>
      <c r="C66" s="64">
        <f t="shared" si="13"/>
        <v>3522564.83</v>
      </c>
      <c r="D66" s="65">
        <v>95</v>
      </c>
      <c r="E66" s="65">
        <v>3448761.34</v>
      </c>
      <c r="F66" s="65">
        <v>0</v>
      </c>
      <c r="G66" s="65">
        <v>0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  <c r="M66" s="65">
        <v>0</v>
      </c>
      <c r="N66" s="65">
        <v>0</v>
      </c>
      <c r="O66" s="65">
        <v>0</v>
      </c>
      <c r="P66" s="65">
        <v>0</v>
      </c>
      <c r="Q66" s="65">
        <v>0</v>
      </c>
      <c r="R66" s="65">
        <v>0</v>
      </c>
      <c r="S66" s="65">
        <v>0</v>
      </c>
      <c r="T66" s="65">
        <v>0</v>
      </c>
      <c r="U66" s="65">
        <v>0</v>
      </c>
      <c r="V66" s="65">
        <v>0</v>
      </c>
      <c r="W66" s="65">
        <v>0</v>
      </c>
      <c r="X66" s="65">
        <v>0</v>
      </c>
      <c r="Y66" s="65">
        <v>0</v>
      </c>
      <c r="Z66" s="65">
        <v>0</v>
      </c>
      <c r="AA66" s="65">
        <v>0</v>
      </c>
      <c r="AB66" s="65">
        <v>0</v>
      </c>
      <c r="AC66" s="65">
        <v>0</v>
      </c>
      <c r="AD66" s="65">
        <v>0</v>
      </c>
      <c r="AE66" s="65">
        <v>0</v>
      </c>
      <c r="AF66" s="65">
        <v>0</v>
      </c>
      <c r="AG66" s="65">
        <v>0</v>
      </c>
      <c r="AH66" s="65">
        <v>0</v>
      </c>
      <c r="AI66" s="65">
        <v>0</v>
      </c>
      <c r="AJ66" s="65">
        <v>73803.490000000005</v>
      </c>
      <c r="AK66" s="65">
        <v>0</v>
      </c>
      <c r="AL66" s="65">
        <v>0</v>
      </c>
      <c r="AM66" s="1">
        <f t="shared" si="12"/>
        <v>2.09516342670122</v>
      </c>
    </row>
    <row r="67" spans="1:39" ht="15.75" x14ac:dyDescent="0.25">
      <c r="A67" s="68" t="s">
        <v>90</v>
      </c>
      <c r="B67" s="69" t="s">
        <v>291</v>
      </c>
      <c r="C67" s="64">
        <f t="shared" si="13"/>
        <v>2977942.2299999995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210</v>
      </c>
      <c r="K67" s="65">
        <v>2591993.7599999998</v>
      </c>
      <c r="L67" s="65">
        <v>0</v>
      </c>
      <c r="M67" s="65">
        <v>0</v>
      </c>
      <c r="N67" s="65">
        <v>0</v>
      </c>
      <c r="O67" s="65">
        <v>0</v>
      </c>
      <c r="P67" s="65">
        <v>0</v>
      </c>
      <c r="Q67" s="65">
        <v>0</v>
      </c>
      <c r="R67" s="65">
        <v>0</v>
      </c>
      <c r="S67" s="65">
        <v>0</v>
      </c>
      <c r="T67" s="65">
        <v>0</v>
      </c>
      <c r="U67" s="65">
        <v>0</v>
      </c>
      <c r="V67" s="65">
        <v>1</v>
      </c>
      <c r="W67" s="65">
        <v>323555.71999999997</v>
      </c>
      <c r="X67" s="65">
        <v>0</v>
      </c>
      <c r="Y67" s="65">
        <v>0</v>
      </c>
      <c r="Z67" s="65">
        <v>0</v>
      </c>
      <c r="AA67" s="65">
        <v>0</v>
      </c>
      <c r="AB67" s="65">
        <v>0</v>
      </c>
      <c r="AC67" s="65">
        <v>0</v>
      </c>
      <c r="AD67" s="65">
        <v>0</v>
      </c>
      <c r="AE67" s="65">
        <v>0</v>
      </c>
      <c r="AF67" s="65">
        <v>0</v>
      </c>
      <c r="AG67" s="65">
        <v>0</v>
      </c>
      <c r="AH67" s="65">
        <v>0</v>
      </c>
      <c r="AI67" s="65">
        <v>0</v>
      </c>
      <c r="AJ67" s="65">
        <v>62392.75</v>
      </c>
      <c r="AK67" s="65">
        <v>0</v>
      </c>
      <c r="AL67" s="65">
        <v>0</v>
      </c>
      <c r="AM67" s="1">
        <f t="shared" si="12"/>
        <v>2.0951632093951003</v>
      </c>
    </row>
    <row r="68" spans="1:39" ht="15.75" x14ac:dyDescent="0.25">
      <c r="A68" s="68" t="s">
        <v>91</v>
      </c>
      <c r="B68" s="69" t="s">
        <v>292</v>
      </c>
      <c r="C68" s="64">
        <f t="shared" si="13"/>
        <v>340436.4</v>
      </c>
      <c r="D68" s="65">
        <v>0</v>
      </c>
      <c r="E68" s="65">
        <v>0</v>
      </c>
      <c r="F68" s="65">
        <v>0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  <c r="M68" s="65">
        <v>0</v>
      </c>
      <c r="N68" s="65">
        <v>0</v>
      </c>
      <c r="O68" s="65">
        <v>0</v>
      </c>
      <c r="P68" s="65">
        <v>0</v>
      </c>
      <c r="Q68" s="65">
        <v>0</v>
      </c>
      <c r="R68" s="65">
        <v>0</v>
      </c>
      <c r="S68" s="65">
        <v>0</v>
      </c>
      <c r="T68" s="65">
        <v>0</v>
      </c>
      <c r="U68" s="65">
        <v>0</v>
      </c>
      <c r="V68" s="65">
        <v>1</v>
      </c>
      <c r="W68" s="65">
        <v>333303.7</v>
      </c>
      <c r="X68" s="65">
        <v>0</v>
      </c>
      <c r="Y68" s="65">
        <v>0</v>
      </c>
      <c r="Z68" s="65">
        <v>0</v>
      </c>
      <c r="AA68" s="65">
        <v>0</v>
      </c>
      <c r="AB68" s="65">
        <v>0</v>
      </c>
      <c r="AC68" s="65">
        <v>0</v>
      </c>
      <c r="AD68" s="65">
        <v>0</v>
      </c>
      <c r="AE68" s="65">
        <v>0</v>
      </c>
      <c r="AF68" s="65">
        <v>0</v>
      </c>
      <c r="AG68" s="65">
        <v>0</v>
      </c>
      <c r="AH68" s="65">
        <v>0</v>
      </c>
      <c r="AI68" s="65">
        <v>0</v>
      </c>
      <c r="AJ68" s="65">
        <v>7132.7</v>
      </c>
      <c r="AK68" s="65">
        <v>0</v>
      </c>
      <c r="AL68" s="65">
        <v>0</v>
      </c>
      <c r="AM68" s="1">
        <f t="shared" si="12"/>
        <v>2.0951637368976992</v>
      </c>
    </row>
    <row r="69" spans="1:39" ht="15.75" x14ac:dyDescent="0.25">
      <c r="A69" s="68" t="s">
        <v>92</v>
      </c>
      <c r="B69" s="69" t="s">
        <v>293</v>
      </c>
      <c r="C69" s="64">
        <f t="shared" si="13"/>
        <v>340436.4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  <c r="M69" s="65">
        <v>0</v>
      </c>
      <c r="N69" s="65">
        <v>0</v>
      </c>
      <c r="O69" s="65">
        <v>0</v>
      </c>
      <c r="P69" s="65">
        <v>0</v>
      </c>
      <c r="Q69" s="65">
        <v>0</v>
      </c>
      <c r="R69" s="65">
        <v>0</v>
      </c>
      <c r="S69" s="65">
        <v>0</v>
      </c>
      <c r="T69" s="65">
        <v>0</v>
      </c>
      <c r="U69" s="65">
        <v>0</v>
      </c>
      <c r="V69" s="65">
        <v>1</v>
      </c>
      <c r="W69" s="65">
        <v>333303.7</v>
      </c>
      <c r="X69" s="65">
        <v>0</v>
      </c>
      <c r="Y69" s="65">
        <v>0</v>
      </c>
      <c r="Z69" s="65">
        <v>0</v>
      </c>
      <c r="AA69" s="65">
        <v>0</v>
      </c>
      <c r="AB69" s="65">
        <v>0</v>
      </c>
      <c r="AC69" s="65">
        <v>0</v>
      </c>
      <c r="AD69" s="65">
        <v>0</v>
      </c>
      <c r="AE69" s="65">
        <v>0</v>
      </c>
      <c r="AF69" s="65">
        <v>0</v>
      </c>
      <c r="AG69" s="65">
        <v>0</v>
      </c>
      <c r="AH69" s="65">
        <v>0</v>
      </c>
      <c r="AI69" s="65">
        <v>0</v>
      </c>
      <c r="AJ69" s="65">
        <v>7132.7</v>
      </c>
      <c r="AK69" s="65">
        <v>0</v>
      </c>
      <c r="AL69" s="65">
        <v>0</v>
      </c>
      <c r="AM69" s="1">
        <f t="shared" si="12"/>
        <v>2.0951637368976992</v>
      </c>
    </row>
    <row r="70" spans="1:39" ht="15.75" x14ac:dyDescent="0.25">
      <c r="A70" s="68" t="s">
        <v>93</v>
      </c>
      <c r="B70" s="69" t="s">
        <v>294</v>
      </c>
      <c r="C70" s="64">
        <f t="shared" si="13"/>
        <v>340436.4</v>
      </c>
      <c r="D70" s="65">
        <v>0</v>
      </c>
      <c r="E70" s="65">
        <v>0</v>
      </c>
      <c r="F70" s="65">
        <v>0</v>
      </c>
      <c r="G70" s="65">
        <v>0</v>
      </c>
      <c r="H70" s="65">
        <v>0</v>
      </c>
      <c r="I70" s="65">
        <v>0</v>
      </c>
      <c r="J70" s="65">
        <v>0</v>
      </c>
      <c r="K70" s="65">
        <v>0</v>
      </c>
      <c r="L70" s="65">
        <v>0</v>
      </c>
      <c r="M70" s="65">
        <v>0</v>
      </c>
      <c r="N70" s="65">
        <v>0</v>
      </c>
      <c r="O70" s="65">
        <v>0</v>
      </c>
      <c r="P70" s="65">
        <v>0</v>
      </c>
      <c r="Q70" s="65">
        <v>0</v>
      </c>
      <c r="R70" s="65">
        <v>0</v>
      </c>
      <c r="S70" s="65">
        <v>0</v>
      </c>
      <c r="T70" s="65">
        <v>0</v>
      </c>
      <c r="U70" s="65">
        <v>0</v>
      </c>
      <c r="V70" s="65">
        <v>1</v>
      </c>
      <c r="W70" s="65">
        <v>333303.7</v>
      </c>
      <c r="X70" s="65">
        <v>0</v>
      </c>
      <c r="Y70" s="65">
        <v>0</v>
      </c>
      <c r="Z70" s="65">
        <v>0</v>
      </c>
      <c r="AA70" s="65">
        <v>0</v>
      </c>
      <c r="AB70" s="65">
        <v>0</v>
      </c>
      <c r="AC70" s="65">
        <v>0</v>
      </c>
      <c r="AD70" s="65">
        <v>0</v>
      </c>
      <c r="AE70" s="65">
        <v>0</v>
      </c>
      <c r="AF70" s="65">
        <v>0</v>
      </c>
      <c r="AG70" s="65">
        <v>0</v>
      </c>
      <c r="AH70" s="65">
        <v>0</v>
      </c>
      <c r="AI70" s="65">
        <v>0</v>
      </c>
      <c r="AJ70" s="65">
        <v>7132.7</v>
      </c>
      <c r="AK70" s="65">
        <v>0</v>
      </c>
      <c r="AL70" s="65">
        <v>0</v>
      </c>
      <c r="AM70" s="1">
        <f t="shared" si="12"/>
        <v>2.0951637368976992</v>
      </c>
    </row>
    <row r="71" spans="1:39" ht="31.5" x14ac:dyDescent="0.25">
      <c r="A71" s="68" t="s">
        <v>94</v>
      </c>
      <c r="B71" s="69" t="s">
        <v>295</v>
      </c>
      <c r="C71" s="64">
        <f t="shared" si="13"/>
        <v>234322.75</v>
      </c>
      <c r="D71" s="65">
        <v>0</v>
      </c>
      <c r="E71" s="65">
        <v>0</v>
      </c>
      <c r="F71" s="65">
        <v>0</v>
      </c>
      <c r="G71" s="65">
        <v>0</v>
      </c>
      <c r="H71" s="65">
        <v>0</v>
      </c>
      <c r="I71" s="65">
        <v>0</v>
      </c>
      <c r="J71" s="65">
        <v>0</v>
      </c>
      <c r="K71" s="65">
        <v>0</v>
      </c>
      <c r="L71" s="65">
        <v>0</v>
      </c>
      <c r="M71" s="65">
        <v>0</v>
      </c>
      <c r="N71" s="65">
        <v>0</v>
      </c>
      <c r="O71" s="65">
        <v>0</v>
      </c>
      <c r="P71" s="65">
        <v>0</v>
      </c>
      <c r="Q71" s="65">
        <v>0</v>
      </c>
      <c r="R71" s="65">
        <v>0</v>
      </c>
      <c r="S71" s="65">
        <v>0</v>
      </c>
      <c r="T71" s="65">
        <v>0</v>
      </c>
      <c r="U71" s="65">
        <v>0</v>
      </c>
      <c r="V71" s="65">
        <v>0</v>
      </c>
      <c r="W71" s="65">
        <v>0</v>
      </c>
      <c r="X71" s="65">
        <v>0</v>
      </c>
      <c r="Y71" s="65">
        <v>0</v>
      </c>
      <c r="Z71" s="65">
        <v>0</v>
      </c>
      <c r="AA71" s="65">
        <v>0</v>
      </c>
      <c r="AB71" s="65">
        <v>0</v>
      </c>
      <c r="AC71" s="65">
        <v>0</v>
      </c>
      <c r="AD71" s="65">
        <v>0</v>
      </c>
      <c r="AE71" s="65">
        <v>0</v>
      </c>
      <c r="AF71" s="65">
        <v>0</v>
      </c>
      <c r="AG71" s="65">
        <v>0</v>
      </c>
      <c r="AH71" s="65">
        <v>0</v>
      </c>
      <c r="AI71" s="65">
        <v>0</v>
      </c>
      <c r="AJ71" s="65">
        <v>0</v>
      </c>
      <c r="AK71" s="65">
        <v>234322.75</v>
      </c>
      <c r="AL71" s="65">
        <v>0</v>
      </c>
      <c r="AM71" s="1">
        <f t="shared" si="12"/>
        <v>0</v>
      </c>
    </row>
    <row r="72" spans="1:39" ht="15.75" x14ac:dyDescent="0.25">
      <c r="A72" s="68" t="s">
        <v>95</v>
      </c>
      <c r="B72" s="69" t="s">
        <v>296</v>
      </c>
      <c r="C72" s="64">
        <f t="shared" si="13"/>
        <v>92515.93</v>
      </c>
      <c r="D72" s="65">
        <v>0</v>
      </c>
      <c r="E72" s="65">
        <v>0</v>
      </c>
      <c r="F72" s="65">
        <v>0</v>
      </c>
      <c r="G72" s="65">
        <v>0</v>
      </c>
      <c r="H72" s="65">
        <v>0</v>
      </c>
      <c r="I72" s="65">
        <v>0</v>
      </c>
      <c r="J72" s="65">
        <v>0</v>
      </c>
      <c r="K72" s="65">
        <v>0</v>
      </c>
      <c r="L72" s="65">
        <v>0</v>
      </c>
      <c r="M72" s="65">
        <v>0</v>
      </c>
      <c r="N72" s="65">
        <v>0</v>
      </c>
      <c r="O72" s="65">
        <v>0</v>
      </c>
      <c r="P72" s="65">
        <v>0</v>
      </c>
      <c r="Q72" s="65">
        <v>0</v>
      </c>
      <c r="R72" s="65">
        <v>0</v>
      </c>
      <c r="S72" s="65">
        <v>0</v>
      </c>
      <c r="T72" s="65">
        <v>0</v>
      </c>
      <c r="U72" s="65">
        <v>0</v>
      </c>
      <c r="V72" s="65">
        <v>0</v>
      </c>
      <c r="W72" s="65">
        <v>0</v>
      </c>
      <c r="X72" s="65">
        <v>0</v>
      </c>
      <c r="Y72" s="65">
        <v>0</v>
      </c>
      <c r="Z72" s="65">
        <v>0</v>
      </c>
      <c r="AA72" s="65">
        <v>0</v>
      </c>
      <c r="AB72" s="65">
        <v>0</v>
      </c>
      <c r="AC72" s="65">
        <v>0</v>
      </c>
      <c r="AD72" s="65">
        <v>0</v>
      </c>
      <c r="AE72" s="65">
        <v>0</v>
      </c>
      <c r="AF72" s="65">
        <v>0</v>
      </c>
      <c r="AG72" s="65">
        <v>0</v>
      </c>
      <c r="AH72" s="65">
        <v>0</v>
      </c>
      <c r="AI72" s="65">
        <v>0</v>
      </c>
      <c r="AJ72" s="65">
        <v>0</v>
      </c>
      <c r="AK72" s="65">
        <v>92515.93</v>
      </c>
      <c r="AL72" s="65">
        <v>0</v>
      </c>
      <c r="AM72" s="1">
        <f t="shared" si="12"/>
        <v>0</v>
      </c>
    </row>
    <row r="73" spans="1:39" ht="15.75" x14ac:dyDescent="0.25">
      <c r="A73" s="68" t="s">
        <v>130</v>
      </c>
      <c r="B73" s="69" t="s">
        <v>317</v>
      </c>
      <c r="C73" s="64">
        <f t="shared" si="13"/>
        <v>108203.87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65">
        <v>0</v>
      </c>
      <c r="Q73" s="65">
        <v>0</v>
      </c>
      <c r="R73" s="65">
        <v>0</v>
      </c>
      <c r="S73" s="65">
        <v>0</v>
      </c>
      <c r="T73" s="65">
        <v>0</v>
      </c>
      <c r="U73" s="65">
        <v>0</v>
      </c>
      <c r="V73" s="65">
        <v>0</v>
      </c>
      <c r="W73" s="65">
        <v>0</v>
      </c>
      <c r="X73" s="65">
        <v>0</v>
      </c>
      <c r="Y73" s="65">
        <v>0</v>
      </c>
      <c r="Z73" s="65">
        <v>0</v>
      </c>
      <c r="AA73" s="65">
        <v>0</v>
      </c>
      <c r="AB73" s="65">
        <v>0</v>
      </c>
      <c r="AC73" s="65">
        <v>0</v>
      </c>
      <c r="AD73" s="65">
        <v>0</v>
      </c>
      <c r="AE73" s="65">
        <v>0</v>
      </c>
      <c r="AF73" s="65">
        <v>0</v>
      </c>
      <c r="AG73" s="65">
        <v>0</v>
      </c>
      <c r="AH73" s="65">
        <v>0</v>
      </c>
      <c r="AI73" s="65">
        <v>0</v>
      </c>
      <c r="AJ73" s="65">
        <v>0</v>
      </c>
      <c r="AK73" s="65">
        <v>108203.87</v>
      </c>
      <c r="AL73" s="65">
        <v>0</v>
      </c>
      <c r="AM73" s="1">
        <f t="shared" si="12"/>
        <v>0</v>
      </c>
    </row>
    <row r="74" spans="1:39" ht="15.75" x14ac:dyDescent="0.25">
      <c r="A74" s="68" t="s">
        <v>139</v>
      </c>
      <c r="B74" s="69" t="s">
        <v>298</v>
      </c>
      <c r="C74" s="64">
        <f>SUM(E74,G74,I74,K74,M74,O74,Q74,S74,U74,W74,Y74,AA74,AC74,AE74,AG74,AJ74,AK74,AL74,AI74)</f>
        <v>92200.91</v>
      </c>
      <c r="D74" s="65">
        <v>0</v>
      </c>
      <c r="E74" s="65">
        <v>0</v>
      </c>
      <c r="F74" s="65">
        <v>0</v>
      </c>
      <c r="G74" s="65">
        <v>0</v>
      </c>
      <c r="H74" s="65">
        <v>0</v>
      </c>
      <c r="I74" s="65">
        <v>0</v>
      </c>
      <c r="J74" s="65">
        <v>0</v>
      </c>
      <c r="K74" s="65">
        <v>0</v>
      </c>
      <c r="L74" s="65">
        <v>0</v>
      </c>
      <c r="M74" s="65">
        <v>0</v>
      </c>
      <c r="N74" s="65">
        <v>0</v>
      </c>
      <c r="O74" s="65">
        <v>0</v>
      </c>
      <c r="P74" s="65">
        <v>0</v>
      </c>
      <c r="Q74" s="65">
        <v>0</v>
      </c>
      <c r="R74" s="65">
        <v>0</v>
      </c>
      <c r="S74" s="65">
        <v>0</v>
      </c>
      <c r="T74" s="65">
        <v>0</v>
      </c>
      <c r="U74" s="65">
        <v>0</v>
      </c>
      <c r="V74" s="65">
        <v>0</v>
      </c>
      <c r="W74" s="65">
        <v>0</v>
      </c>
      <c r="X74" s="65">
        <v>0</v>
      </c>
      <c r="Y74" s="65">
        <v>0</v>
      </c>
      <c r="Z74" s="65">
        <v>0</v>
      </c>
      <c r="AA74" s="65">
        <v>0</v>
      </c>
      <c r="AB74" s="65">
        <v>0</v>
      </c>
      <c r="AC74" s="65">
        <v>0</v>
      </c>
      <c r="AD74" s="65">
        <v>0</v>
      </c>
      <c r="AE74" s="65">
        <v>0</v>
      </c>
      <c r="AF74" s="65">
        <v>0</v>
      </c>
      <c r="AG74" s="65">
        <v>0</v>
      </c>
      <c r="AH74" s="65">
        <v>0</v>
      </c>
      <c r="AI74" s="65">
        <v>0</v>
      </c>
      <c r="AJ74" s="65">
        <v>0</v>
      </c>
      <c r="AK74" s="65">
        <v>92200.91</v>
      </c>
      <c r="AL74" s="65">
        <v>0</v>
      </c>
      <c r="AM74" s="1">
        <f t="shared" si="12"/>
        <v>0</v>
      </c>
    </row>
    <row r="75" spans="1:39" ht="15.75" x14ac:dyDescent="0.25">
      <c r="A75" s="68" t="s">
        <v>140</v>
      </c>
      <c r="B75" s="69" t="s">
        <v>299</v>
      </c>
      <c r="C75" s="64">
        <f>SUM(E75,G75,I75,K75,M75,O75,Q75,S75,U75,W75,Y75,AA75,AC75,AE75,AG75,AJ75,AK75,AL75,AI75)</f>
        <v>124024.88</v>
      </c>
      <c r="D75" s="65">
        <v>0</v>
      </c>
      <c r="E75" s="65">
        <v>0</v>
      </c>
      <c r="F75" s="65">
        <v>0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  <c r="M75" s="65">
        <v>0</v>
      </c>
      <c r="N75" s="65">
        <v>0</v>
      </c>
      <c r="O75" s="65">
        <v>0</v>
      </c>
      <c r="P75" s="65">
        <v>0</v>
      </c>
      <c r="Q75" s="65">
        <v>0</v>
      </c>
      <c r="R75" s="65">
        <v>0</v>
      </c>
      <c r="S75" s="65">
        <v>0</v>
      </c>
      <c r="T75" s="65">
        <v>0</v>
      </c>
      <c r="U75" s="65">
        <v>0</v>
      </c>
      <c r="V75" s="65">
        <v>0</v>
      </c>
      <c r="W75" s="65">
        <v>0</v>
      </c>
      <c r="X75" s="65">
        <v>0</v>
      </c>
      <c r="Y75" s="65">
        <v>0</v>
      </c>
      <c r="Z75" s="65">
        <v>0</v>
      </c>
      <c r="AA75" s="65">
        <v>0</v>
      </c>
      <c r="AB75" s="65">
        <v>0</v>
      </c>
      <c r="AC75" s="65">
        <v>0</v>
      </c>
      <c r="AD75" s="65">
        <v>0</v>
      </c>
      <c r="AE75" s="65">
        <v>0</v>
      </c>
      <c r="AF75" s="65">
        <v>0</v>
      </c>
      <c r="AG75" s="65">
        <v>0</v>
      </c>
      <c r="AH75" s="65">
        <v>0</v>
      </c>
      <c r="AI75" s="65">
        <v>0</v>
      </c>
      <c r="AJ75" s="65">
        <v>0</v>
      </c>
      <c r="AK75" s="65">
        <v>124024.88</v>
      </c>
      <c r="AL75" s="65">
        <v>0</v>
      </c>
      <c r="AM75" s="1">
        <f t="shared" si="12"/>
        <v>0</v>
      </c>
    </row>
    <row r="76" spans="1:39" ht="15.75" x14ac:dyDescent="0.25">
      <c r="A76" s="68" t="s">
        <v>141</v>
      </c>
      <c r="B76" s="69" t="s">
        <v>300</v>
      </c>
      <c r="C76" s="64">
        <f>SUM(E76,G76,I76,K76,M76,O76,Q76,S76,U76,W76,Y76,AA76,AC76,AE76,AG76,AJ76,AK76,AL76,AI76)</f>
        <v>102314.76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  <c r="M76" s="65">
        <v>0</v>
      </c>
      <c r="N76" s="65">
        <v>0</v>
      </c>
      <c r="O76" s="65">
        <v>0</v>
      </c>
      <c r="P76" s="65">
        <v>0</v>
      </c>
      <c r="Q76" s="65">
        <v>0</v>
      </c>
      <c r="R76" s="65">
        <v>0</v>
      </c>
      <c r="S76" s="65">
        <v>0</v>
      </c>
      <c r="T76" s="65">
        <v>0</v>
      </c>
      <c r="U76" s="65">
        <v>0</v>
      </c>
      <c r="V76" s="65">
        <v>0</v>
      </c>
      <c r="W76" s="65">
        <v>0</v>
      </c>
      <c r="X76" s="65">
        <v>0</v>
      </c>
      <c r="Y76" s="65">
        <v>0</v>
      </c>
      <c r="Z76" s="65">
        <v>0</v>
      </c>
      <c r="AA76" s="65">
        <v>0</v>
      </c>
      <c r="AB76" s="65">
        <v>0</v>
      </c>
      <c r="AC76" s="65">
        <v>0</v>
      </c>
      <c r="AD76" s="65">
        <v>0</v>
      </c>
      <c r="AE76" s="65">
        <v>0</v>
      </c>
      <c r="AF76" s="65">
        <v>0</v>
      </c>
      <c r="AG76" s="65">
        <v>0</v>
      </c>
      <c r="AH76" s="65">
        <v>0</v>
      </c>
      <c r="AI76" s="65">
        <v>0</v>
      </c>
      <c r="AJ76" s="65">
        <v>0</v>
      </c>
      <c r="AK76" s="65">
        <v>102314.76</v>
      </c>
      <c r="AL76" s="65">
        <v>0</v>
      </c>
      <c r="AM76" s="1">
        <f t="shared" si="12"/>
        <v>0</v>
      </c>
    </row>
    <row r="77" spans="1:39" ht="15.75" x14ac:dyDescent="0.25">
      <c r="A77" s="68" t="s">
        <v>278</v>
      </c>
      <c r="B77" s="69" t="s">
        <v>301</v>
      </c>
      <c r="C77" s="64">
        <f t="shared" ref="C77:C84" si="14">SUM(E77,G77,I77,K77,M77,O77,Q77,S77,U77,W77,Y77,AA77,AC77,AE77,AG77,AJ77,AK77,AL77,AI77)</f>
        <v>106392.61</v>
      </c>
      <c r="D77" s="65">
        <v>0</v>
      </c>
      <c r="E77" s="65">
        <v>0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5">
        <v>0</v>
      </c>
      <c r="L77" s="65">
        <v>0</v>
      </c>
      <c r="M77" s="65">
        <v>0</v>
      </c>
      <c r="N77" s="65">
        <v>0</v>
      </c>
      <c r="O77" s="65">
        <v>0</v>
      </c>
      <c r="P77" s="65">
        <v>0</v>
      </c>
      <c r="Q77" s="65">
        <v>0</v>
      </c>
      <c r="R77" s="65">
        <v>0</v>
      </c>
      <c r="S77" s="65">
        <v>0</v>
      </c>
      <c r="T77" s="65">
        <v>0</v>
      </c>
      <c r="U77" s="65">
        <v>0</v>
      </c>
      <c r="V77" s="65">
        <v>0</v>
      </c>
      <c r="W77" s="65">
        <v>0</v>
      </c>
      <c r="X77" s="65">
        <v>0</v>
      </c>
      <c r="Y77" s="65">
        <v>0</v>
      </c>
      <c r="Z77" s="65">
        <v>0</v>
      </c>
      <c r="AA77" s="65">
        <v>0</v>
      </c>
      <c r="AB77" s="65">
        <v>0</v>
      </c>
      <c r="AC77" s="65">
        <v>0</v>
      </c>
      <c r="AD77" s="65">
        <v>0</v>
      </c>
      <c r="AE77" s="65">
        <v>0</v>
      </c>
      <c r="AF77" s="65">
        <v>0</v>
      </c>
      <c r="AG77" s="65">
        <v>0</v>
      </c>
      <c r="AH77" s="65">
        <v>0</v>
      </c>
      <c r="AI77" s="65">
        <v>0</v>
      </c>
      <c r="AJ77" s="65">
        <v>0</v>
      </c>
      <c r="AK77" s="65">
        <v>106392.61</v>
      </c>
      <c r="AL77" s="65">
        <v>0</v>
      </c>
      <c r="AM77" s="1">
        <f t="shared" si="12"/>
        <v>0</v>
      </c>
    </row>
    <row r="78" spans="1:39" ht="15.75" x14ac:dyDescent="0.25">
      <c r="A78" s="68" t="s">
        <v>279</v>
      </c>
      <c r="B78" s="69" t="s">
        <v>302</v>
      </c>
      <c r="C78" s="64">
        <f t="shared" si="14"/>
        <v>196293</v>
      </c>
      <c r="D78" s="65">
        <v>0</v>
      </c>
      <c r="E78" s="65">
        <v>0</v>
      </c>
      <c r="F78" s="65">
        <v>0</v>
      </c>
      <c r="G78" s="65">
        <v>0</v>
      </c>
      <c r="H78" s="65">
        <v>0</v>
      </c>
      <c r="I78" s="65">
        <v>0</v>
      </c>
      <c r="J78" s="65">
        <v>0</v>
      </c>
      <c r="K78" s="65">
        <v>0</v>
      </c>
      <c r="L78" s="65">
        <v>0</v>
      </c>
      <c r="M78" s="65">
        <v>0</v>
      </c>
      <c r="N78" s="65">
        <v>0</v>
      </c>
      <c r="O78" s="65">
        <v>0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65">
        <v>0</v>
      </c>
      <c r="Z78" s="65">
        <v>0</v>
      </c>
      <c r="AA78" s="65">
        <v>0</v>
      </c>
      <c r="AB78" s="65">
        <v>0</v>
      </c>
      <c r="AC78" s="65">
        <v>0</v>
      </c>
      <c r="AD78" s="65">
        <v>0</v>
      </c>
      <c r="AE78" s="65">
        <v>0</v>
      </c>
      <c r="AF78" s="65">
        <v>0</v>
      </c>
      <c r="AG78" s="65">
        <v>0</v>
      </c>
      <c r="AH78" s="65">
        <v>0</v>
      </c>
      <c r="AI78" s="65">
        <v>0</v>
      </c>
      <c r="AJ78" s="65">
        <v>0</v>
      </c>
      <c r="AK78" s="65">
        <v>196293</v>
      </c>
      <c r="AL78" s="65">
        <v>0</v>
      </c>
      <c r="AM78" s="1">
        <f t="shared" si="12"/>
        <v>0</v>
      </c>
    </row>
    <row r="79" spans="1:39" ht="15.75" x14ac:dyDescent="0.25">
      <c r="A79" s="68" t="s">
        <v>280</v>
      </c>
      <c r="B79" s="69" t="s">
        <v>303</v>
      </c>
      <c r="C79" s="64">
        <f t="shared" si="14"/>
        <v>176181.5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65">
        <v>0</v>
      </c>
      <c r="Z79" s="65">
        <v>0</v>
      </c>
      <c r="AA79" s="65">
        <v>0</v>
      </c>
      <c r="AB79" s="65">
        <v>0</v>
      </c>
      <c r="AC79" s="65">
        <v>0</v>
      </c>
      <c r="AD79" s="65">
        <v>0</v>
      </c>
      <c r="AE79" s="65">
        <v>0</v>
      </c>
      <c r="AF79" s="65">
        <v>0</v>
      </c>
      <c r="AG79" s="65">
        <v>0</v>
      </c>
      <c r="AH79" s="65">
        <v>0</v>
      </c>
      <c r="AI79" s="65">
        <v>0</v>
      </c>
      <c r="AJ79" s="65">
        <v>0</v>
      </c>
      <c r="AK79" s="65">
        <v>176181.5</v>
      </c>
      <c r="AL79" s="65">
        <v>0</v>
      </c>
      <c r="AM79" s="1">
        <f t="shared" si="12"/>
        <v>0</v>
      </c>
    </row>
    <row r="80" spans="1:39" ht="15.75" x14ac:dyDescent="0.25">
      <c r="A80" s="68" t="s">
        <v>281</v>
      </c>
      <c r="B80" s="69" t="s">
        <v>339</v>
      </c>
      <c r="C80" s="64">
        <f t="shared" si="14"/>
        <v>184916.93</v>
      </c>
      <c r="D80" s="65">
        <v>0</v>
      </c>
      <c r="E80" s="65">
        <v>0</v>
      </c>
      <c r="F80" s="65">
        <v>0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65">
        <v>0</v>
      </c>
      <c r="Z80" s="65">
        <v>0</v>
      </c>
      <c r="AA80" s="65">
        <v>0</v>
      </c>
      <c r="AB80" s="65">
        <v>0</v>
      </c>
      <c r="AC80" s="65">
        <v>0</v>
      </c>
      <c r="AD80" s="65">
        <v>0</v>
      </c>
      <c r="AE80" s="65">
        <v>0</v>
      </c>
      <c r="AF80" s="65">
        <v>0</v>
      </c>
      <c r="AG80" s="65">
        <v>0</v>
      </c>
      <c r="AH80" s="65">
        <v>0</v>
      </c>
      <c r="AI80" s="65">
        <v>0</v>
      </c>
      <c r="AJ80" s="65">
        <v>0</v>
      </c>
      <c r="AK80" s="65">
        <v>184916.93</v>
      </c>
      <c r="AL80" s="65">
        <v>0</v>
      </c>
      <c r="AM80" s="1">
        <f t="shared" si="12"/>
        <v>0</v>
      </c>
    </row>
    <row r="81" spans="1:39" ht="15.75" x14ac:dyDescent="0.25">
      <c r="A81" s="68" t="s">
        <v>282</v>
      </c>
      <c r="B81" s="69" t="s">
        <v>304</v>
      </c>
      <c r="C81" s="64">
        <f t="shared" si="14"/>
        <v>184916.93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  <c r="M81" s="65">
        <v>0</v>
      </c>
      <c r="N81" s="65">
        <v>0</v>
      </c>
      <c r="O81" s="65">
        <v>0</v>
      </c>
      <c r="P81" s="65">
        <v>0</v>
      </c>
      <c r="Q81" s="65">
        <v>0</v>
      </c>
      <c r="R81" s="65">
        <v>0</v>
      </c>
      <c r="S81" s="65">
        <v>0</v>
      </c>
      <c r="T81" s="65">
        <v>0</v>
      </c>
      <c r="U81" s="65">
        <v>0</v>
      </c>
      <c r="V81" s="65">
        <v>0</v>
      </c>
      <c r="W81" s="65">
        <v>0</v>
      </c>
      <c r="X81" s="65">
        <v>0</v>
      </c>
      <c r="Y81" s="65">
        <v>0</v>
      </c>
      <c r="Z81" s="65">
        <v>0</v>
      </c>
      <c r="AA81" s="65">
        <v>0</v>
      </c>
      <c r="AB81" s="65">
        <v>0</v>
      </c>
      <c r="AC81" s="65">
        <v>0</v>
      </c>
      <c r="AD81" s="65">
        <v>0</v>
      </c>
      <c r="AE81" s="65">
        <v>0</v>
      </c>
      <c r="AF81" s="65">
        <v>0</v>
      </c>
      <c r="AG81" s="65">
        <v>0</v>
      </c>
      <c r="AH81" s="65">
        <v>0</v>
      </c>
      <c r="AI81" s="65">
        <v>0</v>
      </c>
      <c r="AJ81" s="65">
        <v>0</v>
      </c>
      <c r="AK81" s="65">
        <v>184916.93</v>
      </c>
      <c r="AL81" s="65">
        <v>0</v>
      </c>
      <c r="AM81" s="1">
        <f t="shared" si="12"/>
        <v>0</v>
      </c>
    </row>
    <row r="82" spans="1:39" ht="15.75" x14ac:dyDescent="0.25">
      <c r="A82" s="68" t="s">
        <v>283</v>
      </c>
      <c r="B82" s="69" t="s">
        <v>305</v>
      </c>
      <c r="C82" s="64">
        <f t="shared" si="14"/>
        <v>184916.93</v>
      </c>
      <c r="D82" s="65">
        <v>0</v>
      </c>
      <c r="E82" s="65">
        <v>0</v>
      </c>
      <c r="F82" s="65">
        <v>0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  <c r="M82" s="65">
        <v>0</v>
      </c>
      <c r="N82" s="65">
        <v>0</v>
      </c>
      <c r="O82" s="65">
        <v>0</v>
      </c>
      <c r="P82" s="65">
        <v>0</v>
      </c>
      <c r="Q82" s="65">
        <v>0</v>
      </c>
      <c r="R82" s="65">
        <v>0</v>
      </c>
      <c r="S82" s="65">
        <v>0</v>
      </c>
      <c r="T82" s="65">
        <v>0</v>
      </c>
      <c r="U82" s="65">
        <v>0</v>
      </c>
      <c r="V82" s="65">
        <v>0</v>
      </c>
      <c r="W82" s="65">
        <v>0</v>
      </c>
      <c r="X82" s="65">
        <v>0</v>
      </c>
      <c r="Y82" s="65">
        <v>0</v>
      </c>
      <c r="Z82" s="65">
        <v>0</v>
      </c>
      <c r="AA82" s="65">
        <v>0</v>
      </c>
      <c r="AB82" s="65">
        <v>0</v>
      </c>
      <c r="AC82" s="65">
        <v>0</v>
      </c>
      <c r="AD82" s="65">
        <v>0</v>
      </c>
      <c r="AE82" s="65">
        <v>0</v>
      </c>
      <c r="AF82" s="65">
        <v>0</v>
      </c>
      <c r="AG82" s="65">
        <v>0</v>
      </c>
      <c r="AH82" s="65">
        <v>0</v>
      </c>
      <c r="AI82" s="65">
        <v>0</v>
      </c>
      <c r="AJ82" s="65">
        <v>0</v>
      </c>
      <c r="AK82" s="65">
        <v>184916.93</v>
      </c>
      <c r="AL82" s="65">
        <v>0</v>
      </c>
      <c r="AM82" s="1">
        <f t="shared" si="12"/>
        <v>0</v>
      </c>
    </row>
    <row r="83" spans="1:39" ht="15" customHeight="1" x14ac:dyDescent="0.25">
      <c r="A83" s="68" t="s">
        <v>284</v>
      </c>
      <c r="B83" s="69" t="s">
        <v>316</v>
      </c>
      <c r="C83" s="64">
        <f t="shared" si="14"/>
        <v>183884.06</v>
      </c>
      <c r="D83" s="65">
        <v>0</v>
      </c>
      <c r="E83" s="65">
        <v>0</v>
      </c>
      <c r="F83" s="65">
        <v>0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  <c r="M83" s="65">
        <v>0</v>
      </c>
      <c r="N83" s="65">
        <v>0</v>
      </c>
      <c r="O83" s="65">
        <v>0</v>
      </c>
      <c r="P83" s="65">
        <v>0</v>
      </c>
      <c r="Q83" s="65">
        <v>0</v>
      </c>
      <c r="R83" s="65">
        <v>0</v>
      </c>
      <c r="S83" s="65">
        <v>0</v>
      </c>
      <c r="T83" s="65">
        <v>0</v>
      </c>
      <c r="U83" s="65">
        <v>0</v>
      </c>
      <c r="V83" s="65">
        <v>0</v>
      </c>
      <c r="W83" s="65">
        <v>0</v>
      </c>
      <c r="X83" s="65">
        <v>0</v>
      </c>
      <c r="Y83" s="65">
        <v>0</v>
      </c>
      <c r="Z83" s="65">
        <v>0</v>
      </c>
      <c r="AA83" s="65">
        <v>0</v>
      </c>
      <c r="AB83" s="65">
        <v>0</v>
      </c>
      <c r="AC83" s="65">
        <v>0</v>
      </c>
      <c r="AD83" s="65">
        <v>0</v>
      </c>
      <c r="AE83" s="65">
        <v>0</v>
      </c>
      <c r="AF83" s="65">
        <v>0</v>
      </c>
      <c r="AG83" s="65">
        <v>0</v>
      </c>
      <c r="AH83" s="65">
        <v>0</v>
      </c>
      <c r="AI83" s="65">
        <v>0</v>
      </c>
      <c r="AJ83" s="65">
        <v>0</v>
      </c>
      <c r="AK83" s="65">
        <v>183884.06</v>
      </c>
      <c r="AL83" s="65">
        <v>0</v>
      </c>
      <c r="AM83" s="1">
        <f t="shared" si="12"/>
        <v>0</v>
      </c>
    </row>
    <row r="84" spans="1:39" ht="15.75" x14ac:dyDescent="0.25">
      <c r="A84" s="68" t="s">
        <v>285</v>
      </c>
      <c r="B84" s="69" t="s">
        <v>307</v>
      </c>
      <c r="C84" s="64">
        <f t="shared" si="14"/>
        <v>184944.61</v>
      </c>
      <c r="D84" s="65">
        <v>0</v>
      </c>
      <c r="E84" s="65">
        <v>0</v>
      </c>
      <c r="F84" s="65">
        <v>0</v>
      </c>
      <c r="G84" s="65">
        <v>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  <c r="M84" s="65">
        <v>0</v>
      </c>
      <c r="N84" s="65">
        <v>0</v>
      </c>
      <c r="O84" s="65">
        <v>0</v>
      </c>
      <c r="P84" s="65">
        <v>0</v>
      </c>
      <c r="Q84" s="65">
        <v>0</v>
      </c>
      <c r="R84" s="65">
        <v>0</v>
      </c>
      <c r="S84" s="65">
        <v>0</v>
      </c>
      <c r="T84" s="65">
        <v>0</v>
      </c>
      <c r="U84" s="65">
        <v>0</v>
      </c>
      <c r="V84" s="65">
        <v>0</v>
      </c>
      <c r="W84" s="65">
        <v>0</v>
      </c>
      <c r="X84" s="65">
        <v>0</v>
      </c>
      <c r="Y84" s="65">
        <v>0</v>
      </c>
      <c r="Z84" s="65">
        <v>0</v>
      </c>
      <c r="AA84" s="65">
        <v>0</v>
      </c>
      <c r="AB84" s="65">
        <v>0</v>
      </c>
      <c r="AC84" s="65">
        <v>0</v>
      </c>
      <c r="AD84" s="65">
        <v>0</v>
      </c>
      <c r="AE84" s="65">
        <v>0</v>
      </c>
      <c r="AF84" s="65">
        <v>0</v>
      </c>
      <c r="AG84" s="65">
        <v>0</v>
      </c>
      <c r="AH84" s="65">
        <v>0</v>
      </c>
      <c r="AI84" s="65">
        <v>0</v>
      </c>
      <c r="AJ84" s="65">
        <v>0</v>
      </c>
      <c r="AK84" s="65">
        <v>184944.61</v>
      </c>
      <c r="AL84" s="65">
        <v>0</v>
      </c>
      <c r="AM84" s="1">
        <f t="shared" si="12"/>
        <v>0</v>
      </c>
    </row>
    <row r="85" spans="1:39" ht="31.5" x14ac:dyDescent="0.25">
      <c r="A85" s="74"/>
      <c r="B85" s="66" t="s">
        <v>72</v>
      </c>
      <c r="C85" s="65">
        <f t="shared" ref="C85:AL85" si="15">SUM(C62:C84)</f>
        <v>12433713.689999999</v>
      </c>
      <c r="D85" s="65">
        <f t="shared" si="15"/>
        <v>269</v>
      </c>
      <c r="E85" s="65">
        <f t="shared" si="15"/>
        <v>5261375.8599999994</v>
      </c>
      <c r="F85" s="65">
        <f t="shared" si="15"/>
        <v>0</v>
      </c>
      <c r="G85" s="65">
        <f t="shared" si="15"/>
        <v>0</v>
      </c>
      <c r="H85" s="65">
        <f t="shared" si="15"/>
        <v>0</v>
      </c>
      <c r="I85" s="65">
        <f t="shared" si="15"/>
        <v>0</v>
      </c>
      <c r="J85" s="65">
        <f t="shared" si="15"/>
        <v>210</v>
      </c>
      <c r="K85" s="65">
        <f t="shared" si="15"/>
        <v>2591993.7599999998</v>
      </c>
      <c r="L85" s="65">
        <f t="shared" si="15"/>
        <v>0</v>
      </c>
      <c r="M85" s="65">
        <f t="shared" si="15"/>
        <v>0</v>
      </c>
      <c r="N85" s="65">
        <f t="shared" si="15"/>
        <v>0</v>
      </c>
      <c r="O85" s="65">
        <f t="shared" si="15"/>
        <v>0</v>
      </c>
      <c r="P85" s="65">
        <f t="shared" si="15"/>
        <v>0</v>
      </c>
      <c r="Q85" s="65">
        <f t="shared" si="15"/>
        <v>0</v>
      </c>
      <c r="R85" s="65">
        <f t="shared" si="15"/>
        <v>0</v>
      </c>
      <c r="S85" s="65">
        <f t="shared" si="15"/>
        <v>0</v>
      </c>
      <c r="T85" s="65">
        <f t="shared" si="15"/>
        <v>0</v>
      </c>
      <c r="U85" s="65">
        <f t="shared" si="15"/>
        <v>0</v>
      </c>
      <c r="V85" s="65">
        <f t="shared" si="15"/>
        <v>4</v>
      </c>
      <c r="W85" s="65">
        <f t="shared" si="15"/>
        <v>1323466.8199999998</v>
      </c>
      <c r="X85" s="65">
        <f t="shared" si="15"/>
        <v>0</v>
      </c>
      <c r="Y85" s="65">
        <f t="shared" si="15"/>
        <v>0</v>
      </c>
      <c r="Z85" s="65">
        <f t="shared" si="15"/>
        <v>0</v>
      </c>
      <c r="AA85" s="65">
        <f t="shared" si="15"/>
        <v>0</v>
      </c>
      <c r="AB85" s="65">
        <f t="shared" si="15"/>
        <v>172.8</v>
      </c>
      <c r="AC85" s="65">
        <f t="shared" si="15"/>
        <v>500556.70999999996</v>
      </c>
      <c r="AD85" s="65">
        <f t="shared" si="15"/>
        <v>12</v>
      </c>
      <c r="AE85" s="65">
        <f t="shared" si="15"/>
        <v>57369</v>
      </c>
      <c r="AF85" s="65">
        <f t="shared" si="15"/>
        <v>111.19999999999999</v>
      </c>
      <c r="AG85" s="65">
        <f t="shared" si="15"/>
        <v>327587.58999999997</v>
      </c>
      <c r="AH85" s="65">
        <f t="shared" si="15"/>
        <v>0</v>
      </c>
      <c r="AI85" s="65">
        <f t="shared" si="15"/>
        <v>0</v>
      </c>
      <c r="AJ85" s="65">
        <f t="shared" si="15"/>
        <v>215334.28000000003</v>
      </c>
      <c r="AK85" s="65">
        <f t="shared" si="15"/>
        <v>2156029.67</v>
      </c>
      <c r="AL85" s="65">
        <f t="shared" si="15"/>
        <v>0</v>
      </c>
    </row>
    <row r="86" spans="1:39" s="80" customFormat="1" ht="15.75" x14ac:dyDescent="0.25">
      <c r="A86" s="146" t="s">
        <v>84</v>
      </c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  <c r="AL86" s="148"/>
    </row>
    <row r="87" spans="1:39" ht="15.75" x14ac:dyDescent="0.25">
      <c r="A87" s="68" t="s">
        <v>96</v>
      </c>
      <c r="B87" s="69" t="s">
        <v>212</v>
      </c>
      <c r="C87" s="64">
        <f>SUM(E87,G87,I87,K87,M87,O87,Q87,S87,U87,W87,Y87,AA87,AC87,AE87,AG87,AJ87,AK87,AL87,AI87)</f>
        <v>145851.23000000001</v>
      </c>
      <c r="D87" s="65">
        <v>0</v>
      </c>
      <c r="E87" s="65">
        <v>0</v>
      </c>
      <c r="F87" s="65">
        <v>0</v>
      </c>
      <c r="G87" s="65">
        <v>0</v>
      </c>
      <c r="H87" s="65">
        <v>0</v>
      </c>
      <c r="I87" s="65">
        <v>0</v>
      </c>
      <c r="J87" s="65">
        <v>0</v>
      </c>
      <c r="K87" s="65">
        <v>0</v>
      </c>
      <c r="L87" s="65">
        <v>0</v>
      </c>
      <c r="M87" s="65">
        <v>0</v>
      </c>
      <c r="N87" s="65">
        <v>0</v>
      </c>
      <c r="O87" s="65">
        <v>0</v>
      </c>
      <c r="P87" s="65">
        <v>0</v>
      </c>
      <c r="Q87" s="65">
        <v>0</v>
      </c>
      <c r="R87" s="65">
        <v>0</v>
      </c>
      <c r="S87" s="65">
        <v>0</v>
      </c>
      <c r="T87" s="65">
        <v>0</v>
      </c>
      <c r="U87" s="65">
        <v>0</v>
      </c>
      <c r="V87" s="65">
        <v>0</v>
      </c>
      <c r="W87" s="65">
        <v>0</v>
      </c>
      <c r="X87" s="65">
        <v>0</v>
      </c>
      <c r="Y87" s="65">
        <v>0</v>
      </c>
      <c r="Z87" s="65">
        <v>0</v>
      </c>
      <c r="AA87" s="65">
        <v>0</v>
      </c>
      <c r="AB87" s="65">
        <v>0</v>
      </c>
      <c r="AC87" s="65">
        <v>0</v>
      </c>
      <c r="AD87" s="65">
        <v>0</v>
      </c>
      <c r="AE87" s="65">
        <v>0</v>
      </c>
      <c r="AF87" s="65">
        <v>0</v>
      </c>
      <c r="AG87" s="65">
        <v>0</v>
      </c>
      <c r="AH87" s="65">
        <v>0</v>
      </c>
      <c r="AI87" s="65">
        <v>0</v>
      </c>
      <c r="AJ87" s="65">
        <v>0</v>
      </c>
      <c r="AK87" s="65">
        <v>135851.23000000001</v>
      </c>
      <c r="AL87" s="65">
        <v>10000</v>
      </c>
      <c r="AM87" s="1">
        <f t="shared" ref="AM87:AM89" si="16">AJ87/C87*100</f>
        <v>0</v>
      </c>
    </row>
    <row r="88" spans="1:39" ht="15.75" x14ac:dyDescent="0.25">
      <c r="A88" s="68" t="s">
        <v>97</v>
      </c>
      <c r="B88" s="69" t="s">
        <v>213</v>
      </c>
      <c r="C88" s="64">
        <f>SUM(E88,G88,I88,K88,M88,O88,Q88,S88,U88,W88,Y88,AA88,AC88,AE88,AG88,AJ88,AK88,AL88,AI88)</f>
        <v>70000</v>
      </c>
      <c r="D88" s="65">
        <v>0</v>
      </c>
      <c r="E88" s="65">
        <v>0</v>
      </c>
      <c r="F88" s="65">
        <v>0</v>
      </c>
      <c r="G88" s="65">
        <v>0</v>
      </c>
      <c r="H88" s="65">
        <v>0</v>
      </c>
      <c r="I88" s="65">
        <v>0</v>
      </c>
      <c r="J88" s="65">
        <v>0</v>
      </c>
      <c r="K88" s="65">
        <v>0</v>
      </c>
      <c r="L88" s="65">
        <v>0</v>
      </c>
      <c r="M88" s="65">
        <v>0</v>
      </c>
      <c r="N88" s="65">
        <v>0</v>
      </c>
      <c r="O88" s="65">
        <v>0</v>
      </c>
      <c r="P88" s="65">
        <v>0</v>
      </c>
      <c r="Q88" s="65">
        <v>0</v>
      </c>
      <c r="R88" s="65">
        <v>0</v>
      </c>
      <c r="S88" s="65">
        <v>0</v>
      </c>
      <c r="T88" s="65">
        <v>0</v>
      </c>
      <c r="U88" s="65">
        <v>0</v>
      </c>
      <c r="V88" s="65">
        <v>0</v>
      </c>
      <c r="W88" s="65">
        <v>0</v>
      </c>
      <c r="X88" s="65">
        <v>0</v>
      </c>
      <c r="Y88" s="65">
        <v>0</v>
      </c>
      <c r="Z88" s="65">
        <v>0</v>
      </c>
      <c r="AA88" s="65">
        <v>0</v>
      </c>
      <c r="AB88" s="65">
        <v>0</v>
      </c>
      <c r="AC88" s="65">
        <v>0</v>
      </c>
      <c r="AD88" s="65">
        <v>0</v>
      </c>
      <c r="AE88" s="65">
        <v>0</v>
      </c>
      <c r="AF88" s="65">
        <v>0</v>
      </c>
      <c r="AG88" s="65">
        <v>0</v>
      </c>
      <c r="AH88" s="65">
        <v>0</v>
      </c>
      <c r="AI88" s="65">
        <v>0</v>
      </c>
      <c r="AJ88" s="65">
        <v>0</v>
      </c>
      <c r="AK88" s="65">
        <v>60000</v>
      </c>
      <c r="AL88" s="65">
        <v>10000</v>
      </c>
      <c r="AM88" s="1">
        <f t="shared" si="16"/>
        <v>0</v>
      </c>
    </row>
    <row r="89" spans="1:39" ht="15.75" x14ac:dyDescent="0.25">
      <c r="A89" s="68" t="s">
        <v>98</v>
      </c>
      <c r="B89" s="69" t="s">
        <v>214</v>
      </c>
      <c r="C89" s="64">
        <f>SUM(E89,G89,I89,K89,M89,O89,Q89,S89,U89,W89,Y89,AA89,AC89,AE89,AG89,AJ89,AK89,AL89,AI89)</f>
        <v>70000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  <c r="M89" s="65">
        <v>0</v>
      </c>
      <c r="N89" s="65">
        <v>0</v>
      </c>
      <c r="O89" s="65">
        <v>0</v>
      </c>
      <c r="P89" s="65">
        <v>0</v>
      </c>
      <c r="Q89" s="65">
        <v>0</v>
      </c>
      <c r="R89" s="65">
        <v>0</v>
      </c>
      <c r="S89" s="65">
        <v>0</v>
      </c>
      <c r="T89" s="65">
        <v>0</v>
      </c>
      <c r="U89" s="65">
        <v>0</v>
      </c>
      <c r="V89" s="65">
        <v>0</v>
      </c>
      <c r="W89" s="65">
        <v>0</v>
      </c>
      <c r="X89" s="65">
        <v>0</v>
      </c>
      <c r="Y89" s="65">
        <v>0</v>
      </c>
      <c r="Z89" s="65">
        <v>0</v>
      </c>
      <c r="AA89" s="65">
        <v>0</v>
      </c>
      <c r="AB89" s="65">
        <v>0</v>
      </c>
      <c r="AC89" s="65">
        <v>0</v>
      </c>
      <c r="AD89" s="65">
        <v>0</v>
      </c>
      <c r="AE89" s="65">
        <v>0</v>
      </c>
      <c r="AF89" s="65">
        <v>0</v>
      </c>
      <c r="AG89" s="65">
        <v>0</v>
      </c>
      <c r="AH89" s="65">
        <v>0</v>
      </c>
      <c r="AI89" s="65">
        <v>0</v>
      </c>
      <c r="AJ89" s="65">
        <v>0</v>
      </c>
      <c r="AK89" s="65">
        <v>60000</v>
      </c>
      <c r="AL89" s="65">
        <v>10000</v>
      </c>
      <c r="AM89" s="1">
        <f t="shared" si="16"/>
        <v>0</v>
      </c>
    </row>
    <row r="90" spans="1:39" ht="31.5" x14ac:dyDescent="0.25">
      <c r="A90" s="68" t="s">
        <v>99</v>
      </c>
      <c r="B90" s="69" t="s">
        <v>215</v>
      </c>
      <c r="C90" s="64">
        <f t="shared" ref="C90:C132" si="17">SUM(E90,G90,I90,K90,M90,O90,Q90,S90,U90,W90,Y90,AA90,AC90,AE90,AG90,AJ90,AK90,AL90,AI90)</f>
        <v>100000</v>
      </c>
      <c r="D90" s="65">
        <v>0</v>
      </c>
      <c r="E90" s="65">
        <v>0</v>
      </c>
      <c r="F90" s="65">
        <v>0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  <c r="M90" s="65">
        <v>0</v>
      </c>
      <c r="N90" s="65">
        <v>0</v>
      </c>
      <c r="O90" s="65">
        <v>0</v>
      </c>
      <c r="P90" s="65">
        <v>0</v>
      </c>
      <c r="Q90" s="65">
        <v>0</v>
      </c>
      <c r="R90" s="65">
        <v>0</v>
      </c>
      <c r="S90" s="65">
        <v>0</v>
      </c>
      <c r="T90" s="65">
        <v>0</v>
      </c>
      <c r="U90" s="65">
        <v>0</v>
      </c>
      <c r="V90" s="65">
        <v>0</v>
      </c>
      <c r="W90" s="65">
        <v>0</v>
      </c>
      <c r="X90" s="65">
        <v>0</v>
      </c>
      <c r="Y90" s="65">
        <v>0</v>
      </c>
      <c r="Z90" s="65">
        <v>0</v>
      </c>
      <c r="AA90" s="65">
        <v>0</v>
      </c>
      <c r="AB90" s="65">
        <v>0</v>
      </c>
      <c r="AC90" s="65">
        <v>0</v>
      </c>
      <c r="AD90" s="65">
        <v>0</v>
      </c>
      <c r="AE90" s="65">
        <v>0</v>
      </c>
      <c r="AF90" s="65">
        <v>0</v>
      </c>
      <c r="AG90" s="65">
        <v>0</v>
      </c>
      <c r="AH90" s="65">
        <v>0</v>
      </c>
      <c r="AI90" s="65">
        <v>0</v>
      </c>
      <c r="AJ90" s="65">
        <v>0</v>
      </c>
      <c r="AK90" s="65">
        <v>90000</v>
      </c>
      <c r="AL90" s="65">
        <v>10000</v>
      </c>
    </row>
    <row r="91" spans="1:39" ht="15.75" x14ac:dyDescent="0.25">
      <c r="A91" s="68" t="s">
        <v>100</v>
      </c>
      <c r="B91" s="69" t="s">
        <v>216</v>
      </c>
      <c r="C91" s="64">
        <f t="shared" si="17"/>
        <v>110000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5">
        <v>0</v>
      </c>
      <c r="Q91" s="65">
        <v>0</v>
      </c>
      <c r="R91" s="65">
        <v>0</v>
      </c>
      <c r="S91" s="65">
        <v>0</v>
      </c>
      <c r="T91" s="65">
        <v>0</v>
      </c>
      <c r="U91" s="65">
        <v>0</v>
      </c>
      <c r="V91" s="65">
        <v>0</v>
      </c>
      <c r="W91" s="65">
        <v>0</v>
      </c>
      <c r="X91" s="65">
        <v>0</v>
      </c>
      <c r="Y91" s="65">
        <v>0</v>
      </c>
      <c r="Z91" s="65">
        <v>0</v>
      </c>
      <c r="AA91" s="65">
        <v>0</v>
      </c>
      <c r="AB91" s="65">
        <v>0</v>
      </c>
      <c r="AC91" s="65">
        <v>0</v>
      </c>
      <c r="AD91" s="65">
        <v>0</v>
      </c>
      <c r="AE91" s="65">
        <v>0</v>
      </c>
      <c r="AF91" s="65">
        <v>0</v>
      </c>
      <c r="AG91" s="65">
        <v>0</v>
      </c>
      <c r="AH91" s="65">
        <v>0</v>
      </c>
      <c r="AI91" s="65">
        <v>0</v>
      </c>
      <c r="AJ91" s="65">
        <v>0</v>
      </c>
      <c r="AK91" s="65">
        <v>100000</v>
      </c>
      <c r="AL91" s="65">
        <v>10000</v>
      </c>
    </row>
    <row r="92" spans="1:39" ht="15.75" x14ac:dyDescent="0.25">
      <c r="A92" s="68" t="s">
        <v>101</v>
      </c>
      <c r="B92" s="69" t="s">
        <v>217</v>
      </c>
      <c r="C92" s="64">
        <f t="shared" si="17"/>
        <v>110000</v>
      </c>
      <c r="D92" s="65">
        <v>0</v>
      </c>
      <c r="E92" s="65">
        <v>0</v>
      </c>
      <c r="F92" s="65">
        <v>0</v>
      </c>
      <c r="G92" s="65">
        <v>0</v>
      </c>
      <c r="H92" s="65">
        <v>0</v>
      </c>
      <c r="I92" s="65">
        <v>0</v>
      </c>
      <c r="J92" s="65">
        <v>0</v>
      </c>
      <c r="K92" s="65">
        <v>0</v>
      </c>
      <c r="L92" s="65">
        <v>0</v>
      </c>
      <c r="M92" s="65">
        <v>0</v>
      </c>
      <c r="N92" s="65">
        <v>0</v>
      </c>
      <c r="O92" s="65">
        <v>0</v>
      </c>
      <c r="P92" s="65">
        <v>0</v>
      </c>
      <c r="Q92" s="65">
        <v>0</v>
      </c>
      <c r="R92" s="65">
        <v>0</v>
      </c>
      <c r="S92" s="65">
        <v>0</v>
      </c>
      <c r="T92" s="65">
        <v>0</v>
      </c>
      <c r="U92" s="65">
        <v>0</v>
      </c>
      <c r="V92" s="65">
        <v>0</v>
      </c>
      <c r="W92" s="65">
        <v>0</v>
      </c>
      <c r="X92" s="65">
        <v>0</v>
      </c>
      <c r="Y92" s="65">
        <v>0</v>
      </c>
      <c r="Z92" s="65">
        <v>0</v>
      </c>
      <c r="AA92" s="65">
        <v>0</v>
      </c>
      <c r="AB92" s="65">
        <v>0</v>
      </c>
      <c r="AC92" s="65">
        <v>0</v>
      </c>
      <c r="AD92" s="65">
        <v>0</v>
      </c>
      <c r="AE92" s="65">
        <v>0</v>
      </c>
      <c r="AF92" s="65">
        <v>0</v>
      </c>
      <c r="AG92" s="65">
        <v>0</v>
      </c>
      <c r="AH92" s="65">
        <v>0</v>
      </c>
      <c r="AI92" s="65">
        <v>0</v>
      </c>
      <c r="AJ92" s="65">
        <v>0</v>
      </c>
      <c r="AK92" s="65">
        <v>100000</v>
      </c>
      <c r="AL92" s="65">
        <v>10000</v>
      </c>
    </row>
    <row r="93" spans="1:39" ht="15.75" x14ac:dyDescent="0.25">
      <c r="A93" s="68" t="s">
        <v>102</v>
      </c>
      <c r="B93" s="69" t="s">
        <v>218</v>
      </c>
      <c r="C93" s="64">
        <f t="shared" si="17"/>
        <v>110000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5">
        <v>0</v>
      </c>
      <c r="L93" s="65">
        <v>0</v>
      </c>
      <c r="M93" s="65">
        <v>0</v>
      </c>
      <c r="N93" s="65">
        <v>0</v>
      </c>
      <c r="O93" s="65">
        <v>0</v>
      </c>
      <c r="P93" s="65">
        <v>0</v>
      </c>
      <c r="Q93" s="65">
        <v>0</v>
      </c>
      <c r="R93" s="65">
        <v>0</v>
      </c>
      <c r="S93" s="65">
        <v>0</v>
      </c>
      <c r="T93" s="65">
        <v>0</v>
      </c>
      <c r="U93" s="65">
        <v>0</v>
      </c>
      <c r="V93" s="65">
        <v>0</v>
      </c>
      <c r="W93" s="65">
        <v>0</v>
      </c>
      <c r="X93" s="65">
        <v>0</v>
      </c>
      <c r="Y93" s="65">
        <v>0</v>
      </c>
      <c r="Z93" s="65">
        <v>0</v>
      </c>
      <c r="AA93" s="65">
        <v>0</v>
      </c>
      <c r="AB93" s="65">
        <v>0</v>
      </c>
      <c r="AC93" s="65">
        <v>0</v>
      </c>
      <c r="AD93" s="65">
        <v>0</v>
      </c>
      <c r="AE93" s="65">
        <v>0</v>
      </c>
      <c r="AF93" s="65">
        <v>0</v>
      </c>
      <c r="AG93" s="65">
        <v>0</v>
      </c>
      <c r="AH93" s="65">
        <v>0</v>
      </c>
      <c r="AI93" s="65">
        <v>0</v>
      </c>
      <c r="AJ93" s="65">
        <v>0</v>
      </c>
      <c r="AK93" s="65">
        <v>100000</v>
      </c>
      <c r="AL93" s="65">
        <v>10000</v>
      </c>
    </row>
    <row r="94" spans="1:39" ht="15.75" x14ac:dyDescent="0.25">
      <c r="A94" s="68" t="s">
        <v>103</v>
      </c>
      <c r="B94" s="69" t="s">
        <v>219</v>
      </c>
      <c r="C94" s="64">
        <f t="shared" si="17"/>
        <v>110000</v>
      </c>
      <c r="D94" s="65">
        <v>0</v>
      </c>
      <c r="E94" s="65">
        <v>0</v>
      </c>
      <c r="F94" s="65">
        <v>0</v>
      </c>
      <c r="G94" s="65">
        <v>0</v>
      </c>
      <c r="H94" s="65">
        <v>0</v>
      </c>
      <c r="I94" s="65">
        <v>0</v>
      </c>
      <c r="J94" s="65">
        <v>0</v>
      </c>
      <c r="K94" s="65">
        <v>0</v>
      </c>
      <c r="L94" s="65">
        <v>0</v>
      </c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>
        <v>0</v>
      </c>
      <c r="V94" s="65">
        <v>0</v>
      </c>
      <c r="W94" s="65">
        <v>0</v>
      </c>
      <c r="X94" s="65">
        <v>0</v>
      </c>
      <c r="Y94" s="65">
        <v>0</v>
      </c>
      <c r="Z94" s="65">
        <v>0</v>
      </c>
      <c r="AA94" s="65">
        <v>0</v>
      </c>
      <c r="AB94" s="65">
        <v>0</v>
      </c>
      <c r="AC94" s="65">
        <v>0</v>
      </c>
      <c r="AD94" s="65">
        <v>0</v>
      </c>
      <c r="AE94" s="65">
        <v>0</v>
      </c>
      <c r="AF94" s="65">
        <v>0</v>
      </c>
      <c r="AG94" s="65">
        <v>0</v>
      </c>
      <c r="AH94" s="65">
        <v>0</v>
      </c>
      <c r="AI94" s="65">
        <v>0</v>
      </c>
      <c r="AJ94" s="65">
        <v>0</v>
      </c>
      <c r="AK94" s="65">
        <v>100000</v>
      </c>
      <c r="AL94" s="65">
        <v>10000</v>
      </c>
    </row>
    <row r="95" spans="1:39" ht="15.75" x14ac:dyDescent="0.25">
      <c r="A95" s="68" t="s">
        <v>104</v>
      </c>
      <c r="B95" s="69" t="s">
        <v>220</v>
      </c>
      <c r="C95" s="64">
        <f t="shared" si="17"/>
        <v>110000</v>
      </c>
      <c r="D95" s="65">
        <v>0</v>
      </c>
      <c r="E95" s="65">
        <v>0</v>
      </c>
      <c r="F95" s="65">
        <v>0</v>
      </c>
      <c r="G95" s="65">
        <v>0</v>
      </c>
      <c r="H95" s="65">
        <v>0</v>
      </c>
      <c r="I95" s="65">
        <v>0</v>
      </c>
      <c r="J95" s="65">
        <v>0</v>
      </c>
      <c r="K95" s="65">
        <v>0</v>
      </c>
      <c r="L95" s="65">
        <v>0</v>
      </c>
      <c r="M95" s="65">
        <v>0</v>
      </c>
      <c r="N95" s="65">
        <v>0</v>
      </c>
      <c r="O95" s="65">
        <v>0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65">
        <v>0</v>
      </c>
      <c r="Z95" s="65">
        <v>0</v>
      </c>
      <c r="AA95" s="65">
        <v>0</v>
      </c>
      <c r="AB95" s="65">
        <v>0</v>
      </c>
      <c r="AC95" s="65">
        <v>0</v>
      </c>
      <c r="AD95" s="65">
        <v>0</v>
      </c>
      <c r="AE95" s="65">
        <v>0</v>
      </c>
      <c r="AF95" s="65">
        <v>0</v>
      </c>
      <c r="AG95" s="65">
        <v>0</v>
      </c>
      <c r="AH95" s="65">
        <v>0</v>
      </c>
      <c r="AI95" s="65">
        <v>0</v>
      </c>
      <c r="AJ95" s="65">
        <v>0</v>
      </c>
      <c r="AK95" s="65">
        <v>100000</v>
      </c>
      <c r="AL95" s="65">
        <v>10000</v>
      </c>
    </row>
    <row r="96" spans="1:39" ht="15.75" x14ac:dyDescent="0.25">
      <c r="A96" s="68" t="s">
        <v>105</v>
      </c>
      <c r="B96" s="69" t="s">
        <v>221</v>
      </c>
      <c r="C96" s="64">
        <f t="shared" si="17"/>
        <v>110000</v>
      </c>
      <c r="D96" s="65">
        <v>0</v>
      </c>
      <c r="E96" s="65">
        <v>0</v>
      </c>
      <c r="F96" s="65">
        <v>0</v>
      </c>
      <c r="G96" s="65">
        <v>0</v>
      </c>
      <c r="H96" s="65">
        <v>0</v>
      </c>
      <c r="I96" s="65">
        <v>0</v>
      </c>
      <c r="J96" s="65">
        <v>0</v>
      </c>
      <c r="K96" s="65">
        <v>0</v>
      </c>
      <c r="L96" s="65">
        <v>0</v>
      </c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65">
        <v>0</v>
      </c>
      <c r="Z96" s="65">
        <v>0</v>
      </c>
      <c r="AA96" s="65">
        <v>0</v>
      </c>
      <c r="AB96" s="65">
        <v>0</v>
      </c>
      <c r="AC96" s="65">
        <v>0</v>
      </c>
      <c r="AD96" s="65">
        <v>0</v>
      </c>
      <c r="AE96" s="65">
        <v>0</v>
      </c>
      <c r="AF96" s="65">
        <v>0</v>
      </c>
      <c r="AG96" s="65">
        <v>0</v>
      </c>
      <c r="AH96" s="65">
        <v>0</v>
      </c>
      <c r="AI96" s="65">
        <v>0</v>
      </c>
      <c r="AJ96" s="65">
        <v>0</v>
      </c>
      <c r="AK96" s="65">
        <v>100000</v>
      </c>
      <c r="AL96" s="65">
        <v>10000</v>
      </c>
    </row>
    <row r="97" spans="1:38" ht="15.75" x14ac:dyDescent="0.25">
      <c r="A97" s="68" t="s">
        <v>106</v>
      </c>
      <c r="B97" s="69" t="s">
        <v>222</v>
      </c>
      <c r="C97" s="64">
        <f t="shared" si="17"/>
        <v>110000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65">
        <v>0</v>
      </c>
      <c r="Z97" s="65">
        <v>0</v>
      </c>
      <c r="AA97" s="65">
        <v>0</v>
      </c>
      <c r="AB97" s="65">
        <v>0</v>
      </c>
      <c r="AC97" s="65">
        <v>0</v>
      </c>
      <c r="AD97" s="65">
        <v>0</v>
      </c>
      <c r="AE97" s="65">
        <v>0</v>
      </c>
      <c r="AF97" s="65">
        <v>0</v>
      </c>
      <c r="AG97" s="65">
        <v>0</v>
      </c>
      <c r="AH97" s="65">
        <v>0</v>
      </c>
      <c r="AI97" s="65">
        <v>0</v>
      </c>
      <c r="AJ97" s="65">
        <v>0</v>
      </c>
      <c r="AK97" s="65">
        <v>100000</v>
      </c>
      <c r="AL97" s="65">
        <v>10000</v>
      </c>
    </row>
    <row r="98" spans="1:38" ht="15.75" x14ac:dyDescent="0.25">
      <c r="A98" s="68" t="s">
        <v>107</v>
      </c>
      <c r="B98" s="69" t="s">
        <v>223</v>
      </c>
      <c r="C98" s="64">
        <f t="shared" si="17"/>
        <v>110000</v>
      </c>
      <c r="D98" s="65">
        <v>0</v>
      </c>
      <c r="E98" s="65">
        <v>0</v>
      </c>
      <c r="F98" s="65">
        <v>0</v>
      </c>
      <c r="G98" s="65">
        <v>0</v>
      </c>
      <c r="H98" s="65">
        <v>0</v>
      </c>
      <c r="I98" s="65">
        <v>0</v>
      </c>
      <c r="J98" s="65">
        <v>0</v>
      </c>
      <c r="K98" s="65">
        <v>0</v>
      </c>
      <c r="L98" s="65">
        <v>0</v>
      </c>
      <c r="M98" s="65">
        <v>0</v>
      </c>
      <c r="N98" s="65">
        <v>0</v>
      </c>
      <c r="O98" s="65">
        <v>0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65">
        <v>0</v>
      </c>
      <c r="Z98" s="65">
        <v>0</v>
      </c>
      <c r="AA98" s="65">
        <v>0</v>
      </c>
      <c r="AB98" s="65">
        <v>0</v>
      </c>
      <c r="AC98" s="65">
        <v>0</v>
      </c>
      <c r="AD98" s="65">
        <v>0</v>
      </c>
      <c r="AE98" s="65">
        <v>0</v>
      </c>
      <c r="AF98" s="65">
        <v>0</v>
      </c>
      <c r="AG98" s="65">
        <v>0</v>
      </c>
      <c r="AH98" s="65">
        <v>0</v>
      </c>
      <c r="AI98" s="65">
        <v>0</v>
      </c>
      <c r="AJ98" s="65">
        <v>0</v>
      </c>
      <c r="AK98" s="65">
        <v>100000</v>
      </c>
      <c r="AL98" s="65">
        <v>10000</v>
      </c>
    </row>
    <row r="99" spans="1:38" ht="15.75" x14ac:dyDescent="0.25">
      <c r="A99" s="68" t="s">
        <v>108</v>
      </c>
      <c r="B99" s="69" t="s">
        <v>224</v>
      </c>
      <c r="C99" s="64">
        <f t="shared" si="17"/>
        <v>110000</v>
      </c>
      <c r="D99" s="65">
        <v>0</v>
      </c>
      <c r="E99" s="65">
        <v>0</v>
      </c>
      <c r="F99" s="65">
        <v>0</v>
      </c>
      <c r="G99" s="65">
        <v>0</v>
      </c>
      <c r="H99" s="65">
        <v>0</v>
      </c>
      <c r="I99" s="65">
        <v>0</v>
      </c>
      <c r="J99" s="65">
        <v>0</v>
      </c>
      <c r="K99" s="65">
        <v>0</v>
      </c>
      <c r="L99" s="65">
        <v>0</v>
      </c>
      <c r="M99" s="65">
        <v>0</v>
      </c>
      <c r="N99" s="65">
        <v>0</v>
      </c>
      <c r="O99" s="65">
        <v>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65">
        <v>0</v>
      </c>
      <c r="Z99" s="65">
        <v>0</v>
      </c>
      <c r="AA99" s="65">
        <v>0</v>
      </c>
      <c r="AB99" s="65">
        <v>0</v>
      </c>
      <c r="AC99" s="65">
        <v>0</v>
      </c>
      <c r="AD99" s="65">
        <v>0</v>
      </c>
      <c r="AE99" s="65">
        <v>0</v>
      </c>
      <c r="AF99" s="65">
        <v>0</v>
      </c>
      <c r="AG99" s="65">
        <v>0</v>
      </c>
      <c r="AH99" s="65">
        <v>0</v>
      </c>
      <c r="AI99" s="65">
        <v>0</v>
      </c>
      <c r="AJ99" s="65">
        <v>0</v>
      </c>
      <c r="AK99" s="65">
        <v>100000</v>
      </c>
      <c r="AL99" s="65">
        <v>10000</v>
      </c>
    </row>
    <row r="100" spans="1:38" ht="15.75" x14ac:dyDescent="0.25">
      <c r="A100" s="68" t="s">
        <v>109</v>
      </c>
      <c r="B100" s="69" t="s">
        <v>225</v>
      </c>
      <c r="C100" s="64">
        <f t="shared" si="17"/>
        <v>110000</v>
      </c>
      <c r="D100" s="65">
        <v>0</v>
      </c>
      <c r="E100" s="65">
        <v>0</v>
      </c>
      <c r="F100" s="65">
        <v>0</v>
      </c>
      <c r="G100" s="65">
        <v>0</v>
      </c>
      <c r="H100" s="65">
        <v>0</v>
      </c>
      <c r="I100" s="65">
        <v>0</v>
      </c>
      <c r="J100" s="65">
        <v>0</v>
      </c>
      <c r="K100" s="65">
        <v>0</v>
      </c>
      <c r="L100" s="65">
        <v>0</v>
      </c>
      <c r="M100" s="65">
        <v>0</v>
      </c>
      <c r="N100" s="65">
        <v>0</v>
      </c>
      <c r="O100" s="65">
        <v>0</v>
      </c>
      <c r="P100" s="65">
        <v>0</v>
      </c>
      <c r="Q100" s="65">
        <v>0</v>
      </c>
      <c r="R100" s="65">
        <v>0</v>
      </c>
      <c r="S100" s="65">
        <v>0</v>
      </c>
      <c r="T100" s="65">
        <v>0</v>
      </c>
      <c r="U100" s="65">
        <v>0</v>
      </c>
      <c r="V100" s="65">
        <v>0</v>
      </c>
      <c r="W100" s="65">
        <v>0</v>
      </c>
      <c r="X100" s="65">
        <v>0</v>
      </c>
      <c r="Y100" s="65">
        <v>0</v>
      </c>
      <c r="Z100" s="65">
        <v>0</v>
      </c>
      <c r="AA100" s="65">
        <v>0</v>
      </c>
      <c r="AB100" s="65">
        <v>0</v>
      </c>
      <c r="AC100" s="65">
        <v>0</v>
      </c>
      <c r="AD100" s="65">
        <v>0</v>
      </c>
      <c r="AE100" s="65">
        <v>0</v>
      </c>
      <c r="AF100" s="65">
        <v>0</v>
      </c>
      <c r="AG100" s="65">
        <v>0</v>
      </c>
      <c r="AH100" s="65">
        <v>0</v>
      </c>
      <c r="AI100" s="65">
        <v>0</v>
      </c>
      <c r="AJ100" s="65">
        <v>0</v>
      </c>
      <c r="AK100" s="65">
        <v>100000</v>
      </c>
      <c r="AL100" s="65">
        <v>10000</v>
      </c>
    </row>
    <row r="101" spans="1:38" ht="15.75" x14ac:dyDescent="0.25">
      <c r="A101" s="68" t="s">
        <v>110</v>
      </c>
      <c r="B101" s="69" t="s">
        <v>226</v>
      </c>
      <c r="C101" s="64">
        <f t="shared" si="17"/>
        <v>110000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0</v>
      </c>
      <c r="O101" s="65">
        <v>0</v>
      </c>
      <c r="P101" s="65">
        <v>0</v>
      </c>
      <c r="Q101" s="65">
        <v>0</v>
      </c>
      <c r="R101" s="65">
        <v>0</v>
      </c>
      <c r="S101" s="65">
        <v>0</v>
      </c>
      <c r="T101" s="65">
        <v>0</v>
      </c>
      <c r="U101" s="65">
        <v>0</v>
      </c>
      <c r="V101" s="65">
        <v>0</v>
      </c>
      <c r="W101" s="65">
        <v>0</v>
      </c>
      <c r="X101" s="65">
        <v>0</v>
      </c>
      <c r="Y101" s="65">
        <v>0</v>
      </c>
      <c r="Z101" s="65">
        <v>0</v>
      </c>
      <c r="AA101" s="65">
        <v>0</v>
      </c>
      <c r="AB101" s="65">
        <v>0</v>
      </c>
      <c r="AC101" s="65">
        <v>0</v>
      </c>
      <c r="AD101" s="65">
        <v>0</v>
      </c>
      <c r="AE101" s="65">
        <v>0</v>
      </c>
      <c r="AF101" s="65">
        <v>0</v>
      </c>
      <c r="AG101" s="65">
        <v>0</v>
      </c>
      <c r="AH101" s="65">
        <v>0</v>
      </c>
      <c r="AI101" s="65">
        <v>0</v>
      </c>
      <c r="AJ101" s="65">
        <v>0</v>
      </c>
      <c r="AK101" s="65">
        <v>100000</v>
      </c>
      <c r="AL101" s="65">
        <v>10000</v>
      </c>
    </row>
    <row r="102" spans="1:38" ht="15.75" x14ac:dyDescent="0.25">
      <c r="A102" s="68" t="s">
        <v>111</v>
      </c>
      <c r="B102" s="69" t="s">
        <v>227</v>
      </c>
      <c r="C102" s="64">
        <f t="shared" si="17"/>
        <v>110000</v>
      </c>
      <c r="D102" s="65">
        <v>0</v>
      </c>
      <c r="E102" s="65">
        <v>0</v>
      </c>
      <c r="F102" s="65">
        <v>0</v>
      </c>
      <c r="G102" s="65">
        <v>0</v>
      </c>
      <c r="H102" s="65">
        <v>0</v>
      </c>
      <c r="I102" s="65">
        <v>0</v>
      </c>
      <c r="J102" s="65">
        <v>0</v>
      </c>
      <c r="K102" s="65">
        <v>0</v>
      </c>
      <c r="L102" s="65">
        <v>0</v>
      </c>
      <c r="M102" s="65">
        <v>0</v>
      </c>
      <c r="N102" s="65">
        <v>0</v>
      </c>
      <c r="O102" s="65">
        <v>0</v>
      </c>
      <c r="P102" s="65">
        <v>0</v>
      </c>
      <c r="Q102" s="65">
        <v>0</v>
      </c>
      <c r="R102" s="65">
        <v>0</v>
      </c>
      <c r="S102" s="65">
        <v>0</v>
      </c>
      <c r="T102" s="65">
        <v>0</v>
      </c>
      <c r="U102" s="65">
        <v>0</v>
      </c>
      <c r="V102" s="65">
        <v>0</v>
      </c>
      <c r="W102" s="65">
        <v>0</v>
      </c>
      <c r="X102" s="65">
        <v>0</v>
      </c>
      <c r="Y102" s="65">
        <v>0</v>
      </c>
      <c r="Z102" s="65">
        <v>0</v>
      </c>
      <c r="AA102" s="65">
        <v>0</v>
      </c>
      <c r="AB102" s="65">
        <v>0</v>
      </c>
      <c r="AC102" s="65">
        <v>0</v>
      </c>
      <c r="AD102" s="65">
        <v>0</v>
      </c>
      <c r="AE102" s="65">
        <v>0</v>
      </c>
      <c r="AF102" s="65">
        <v>0</v>
      </c>
      <c r="AG102" s="65">
        <v>0</v>
      </c>
      <c r="AH102" s="65">
        <v>0</v>
      </c>
      <c r="AI102" s="65">
        <v>0</v>
      </c>
      <c r="AJ102" s="65">
        <v>0</v>
      </c>
      <c r="AK102" s="65">
        <v>100000</v>
      </c>
      <c r="AL102" s="65">
        <v>10000</v>
      </c>
    </row>
    <row r="103" spans="1:38" ht="31.5" x14ac:dyDescent="0.25">
      <c r="A103" s="68" t="s">
        <v>175</v>
      </c>
      <c r="B103" s="69" t="s">
        <v>228</v>
      </c>
      <c r="C103" s="64">
        <f t="shared" si="17"/>
        <v>110000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65">
        <v>0</v>
      </c>
      <c r="T103" s="65">
        <v>0</v>
      </c>
      <c r="U103" s="65">
        <v>0</v>
      </c>
      <c r="V103" s="65">
        <v>0</v>
      </c>
      <c r="W103" s="65">
        <v>0</v>
      </c>
      <c r="X103" s="65">
        <v>0</v>
      </c>
      <c r="Y103" s="65">
        <v>0</v>
      </c>
      <c r="Z103" s="65">
        <v>0</v>
      </c>
      <c r="AA103" s="65">
        <v>0</v>
      </c>
      <c r="AB103" s="65">
        <v>0</v>
      </c>
      <c r="AC103" s="65">
        <v>0</v>
      </c>
      <c r="AD103" s="65">
        <v>0</v>
      </c>
      <c r="AE103" s="65">
        <v>0</v>
      </c>
      <c r="AF103" s="65">
        <v>0</v>
      </c>
      <c r="AG103" s="65">
        <v>0</v>
      </c>
      <c r="AH103" s="65">
        <v>0</v>
      </c>
      <c r="AI103" s="65">
        <v>0</v>
      </c>
      <c r="AJ103" s="65">
        <v>0</v>
      </c>
      <c r="AK103" s="65">
        <v>100000</v>
      </c>
      <c r="AL103" s="65">
        <v>10000</v>
      </c>
    </row>
    <row r="104" spans="1:38" ht="15.75" x14ac:dyDescent="0.25">
      <c r="A104" s="68" t="s">
        <v>176</v>
      </c>
      <c r="B104" s="69" t="s">
        <v>229</v>
      </c>
      <c r="C104" s="64">
        <f t="shared" si="17"/>
        <v>110000</v>
      </c>
      <c r="D104" s="65">
        <v>0</v>
      </c>
      <c r="E104" s="65">
        <v>0</v>
      </c>
      <c r="F104" s="65">
        <v>0</v>
      </c>
      <c r="G104" s="65">
        <v>0</v>
      </c>
      <c r="H104" s="65">
        <v>0</v>
      </c>
      <c r="I104" s="65">
        <v>0</v>
      </c>
      <c r="J104" s="65">
        <v>0</v>
      </c>
      <c r="K104" s="65">
        <v>0</v>
      </c>
      <c r="L104" s="65">
        <v>0</v>
      </c>
      <c r="M104" s="65">
        <v>0</v>
      </c>
      <c r="N104" s="65">
        <v>0</v>
      </c>
      <c r="O104" s="65">
        <v>0</v>
      </c>
      <c r="P104" s="65">
        <v>0</v>
      </c>
      <c r="Q104" s="65">
        <v>0</v>
      </c>
      <c r="R104" s="65">
        <v>0</v>
      </c>
      <c r="S104" s="65">
        <v>0</v>
      </c>
      <c r="T104" s="65">
        <v>0</v>
      </c>
      <c r="U104" s="65">
        <v>0</v>
      </c>
      <c r="V104" s="65">
        <v>0</v>
      </c>
      <c r="W104" s="65">
        <v>0</v>
      </c>
      <c r="X104" s="65">
        <v>0</v>
      </c>
      <c r="Y104" s="65">
        <v>0</v>
      </c>
      <c r="Z104" s="65">
        <v>0</v>
      </c>
      <c r="AA104" s="65">
        <v>0</v>
      </c>
      <c r="AB104" s="65">
        <v>0</v>
      </c>
      <c r="AC104" s="65">
        <v>0</v>
      </c>
      <c r="AD104" s="65">
        <v>0</v>
      </c>
      <c r="AE104" s="65">
        <v>0</v>
      </c>
      <c r="AF104" s="65">
        <v>0</v>
      </c>
      <c r="AG104" s="65">
        <v>0</v>
      </c>
      <c r="AH104" s="65">
        <v>0</v>
      </c>
      <c r="AI104" s="65">
        <v>0</v>
      </c>
      <c r="AJ104" s="65">
        <v>0</v>
      </c>
      <c r="AK104" s="65">
        <v>100000</v>
      </c>
      <c r="AL104" s="65">
        <v>10000</v>
      </c>
    </row>
    <row r="105" spans="1:38" ht="15.75" x14ac:dyDescent="0.25">
      <c r="A105" s="68" t="s">
        <v>177</v>
      </c>
      <c r="B105" s="69" t="s">
        <v>230</v>
      </c>
      <c r="C105" s="64">
        <f t="shared" si="17"/>
        <v>110000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5">
        <v>0</v>
      </c>
      <c r="L105" s="65">
        <v>0</v>
      </c>
      <c r="M105" s="65">
        <v>0</v>
      </c>
      <c r="N105" s="65">
        <v>0</v>
      </c>
      <c r="O105" s="65">
        <v>0</v>
      </c>
      <c r="P105" s="65">
        <v>0</v>
      </c>
      <c r="Q105" s="65">
        <v>0</v>
      </c>
      <c r="R105" s="65">
        <v>0</v>
      </c>
      <c r="S105" s="65">
        <v>0</v>
      </c>
      <c r="T105" s="65">
        <v>0</v>
      </c>
      <c r="U105" s="65">
        <v>0</v>
      </c>
      <c r="V105" s="65">
        <v>0</v>
      </c>
      <c r="W105" s="65">
        <v>0</v>
      </c>
      <c r="X105" s="65">
        <v>0</v>
      </c>
      <c r="Y105" s="65">
        <v>0</v>
      </c>
      <c r="Z105" s="65">
        <v>0</v>
      </c>
      <c r="AA105" s="65">
        <v>0</v>
      </c>
      <c r="AB105" s="65">
        <v>0</v>
      </c>
      <c r="AC105" s="65">
        <v>0</v>
      </c>
      <c r="AD105" s="65">
        <v>0</v>
      </c>
      <c r="AE105" s="65">
        <v>0</v>
      </c>
      <c r="AF105" s="65">
        <v>0</v>
      </c>
      <c r="AG105" s="65">
        <v>0</v>
      </c>
      <c r="AH105" s="65">
        <v>0</v>
      </c>
      <c r="AI105" s="65">
        <v>0</v>
      </c>
      <c r="AJ105" s="65">
        <v>0</v>
      </c>
      <c r="AK105" s="65">
        <v>100000</v>
      </c>
      <c r="AL105" s="65">
        <v>10000</v>
      </c>
    </row>
    <row r="106" spans="1:38" ht="15.75" x14ac:dyDescent="0.25">
      <c r="A106" s="68" t="s">
        <v>178</v>
      </c>
      <c r="B106" s="69" t="s">
        <v>231</v>
      </c>
      <c r="C106" s="64">
        <f t="shared" si="17"/>
        <v>110000</v>
      </c>
      <c r="D106" s="65">
        <v>0</v>
      </c>
      <c r="E106" s="65">
        <v>0</v>
      </c>
      <c r="F106" s="65">
        <v>0</v>
      </c>
      <c r="G106" s="65">
        <v>0</v>
      </c>
      <c r="H106" s="65">
        <v>0</v>
      </c>
      <c r="I106" s="65">
        <v>0</v>
      </c>
      <c r="J106" s="65">
        <v>0</v>
      </c>
      <c r="K106" s="65">
        <v>0</v>
      </c>
      <c r="L106" s="65">
        <v>0</v>
      </c>
      <c r="M106" s="65">
        <v>0</v>
      </c>
      <c r="N106" s="65">
        <v>0</v>
      </c>
      <c r="O106" s="65">
        <v>0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65">
        <v>0</v>
      </c>
      <c r="Z106" s="65">
        <v>0</v>
      </c>
      <c r="AA106" s="65">
        <v>0</v>
      </c>
      <c r="AB106" s="65">
        <v>0</v>
      </c>
      <c r="AC106" s="65">
        <v>0</v>
      </c>
      <c r="AD106" s="65">
        <v>0</v>
      </c>
      <c r="AE106" s="65">
        <v>0</v>
      </c>
      <c r="AF106" s="65">
        <v>0</v>
      </c>
      <c r="AG106" s="65">
        <v>0</v>
      </c>
      <c r="AH106" s="65">
        <v>0</v>
      </c>
      <c r="AI106" s="65">
        <v>0</v>
      </c>
      <c r="AJ106" s="65">
        <v>0</v>
      </c>
      <c r="AK106" s="65">
        <v>100000</v>
      </c>
      <c r="AL106" s="65">
        <v>10000</v>
      </c>
    </row>
    <row r="107" spans="1:38" ht="15.75" x14ac:dyDescent="0.25">
      <c r="A107" s="68" t="s">
        <v>179</v>
      </c>
      <c r="B107" s="69" t="s">
        <v>232</v>
      </c>
      <c r="C107" s="64">
        <f t="shared" si="17"/>
        <v>110000</v>
      </c>
      <c r="D107" s="65">
        <v>0</v>
      </c>
      <c r="E107" s="65">
        <v>0</v>
      </c>
      <c r="F107" s="65">
        <v>0</v>
      </c>
      <c r="G107" s="65">
        <v>0</v>
      </c>
      <c r="H107" s="65">
        <v>0</v>
      </c>
      <c r="I107" s="65">
        <v>0</v>
      </c>
      <c r="J107" s="65">
        <v>0</v>
      </c>
      <c r="K107" s="65">
        <v>0</v>
      </c>
      <c r="L107" s="65">
        <v>0</v>
      </c>
      <c r="M107" s="65">
        <v>0</v>
      </c>
      <c r="N107" s="65">
        <v>0</v>
      </c>
      <c r="O107" s="65">
        <v>0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65">
        <v>0</v>
      </c>
      <c r="Z107" s="65">
        <v>0</v>
      </c>
      <c r="AA107" s="65">
        <v>0</v>
      </c>
      <c r="AB107" s="65">
        <v>0</v>
      </c>
      <c r="AC107" s="65">
        <v>0</v>
      </c>
      <c r="AD107" s="65">
        <v>0</v>
      </c>
      <c r="AE107" s="65">
        <v>0</v>
      </c>
      <c r="AF107" s="65">
        <v>0</v>
      </c>
      <c r="AG107" s="65">
        <v>0</v>
      </c>
      <c r="AH107" s="65">
        <v>0</v>
      </c>
      <c r="AI107" s="65">
        <v>0</v>
      </c>
      <c r="AJ107" s="65">
        <v>0</v>
      </c>
      <c r="AK107" s="65">
        <v>100000</v>
      </c>
      <c r="AL107" s="65">
        <v>10000</v>
      </c>
    </row>
    <row r="108" spans="1:38" ht="15.75" x14ac:dyDescent="0.25">
      <c r="A108" s="68" t="s">
        <v>180</v>
      </c>
      <c r="B108" s="69" t="s">
        <v>233</v>
      </c>
      <c r="C108" s="64">
        <f t="shared" si="17"/>
        <v>110000</v>
      </c>
      <c r="D108" s="65">
        <v>0</v>
      </c>
      <c r="E108" s="65">
        <v>0</v>
      </c>
      <c r="F108" s="65">
        <v>0</v>
      </c>
      <c r="G108" s="65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5">
        <v>0</v>
      </c>
      <c r="R108" s="65">
        <v>0</v>
      </c>
      <c r="S108" s="65">
        <v>0</v>
      </c>
      <c r="T108" s="65">
        <v>0</v>
      </c>
      <c r="U108" s="65">
        <v>0</v>
      </c>
      <c r="V108" s="65">
        <v>0</v>
      </c>
      <c r="W108" s="65">
        <v>0</v>
      </c>
      <c r="X108" s="65">
        <v>0</v>
      </c>
      <c r="Y108" s="65">
        <v>0</v>
      </c>
      <c r="Z108" s="65">
        <v>0</v>
      </c>
      <c r="AA108" s="65">
        <v>0</v>
      </c>
      <c r="AB108" s="65">
        <v>0</v>
      </c>
      <c r="AC108" s="65">
        <v>0</v>
      </c>
      <c r="AD108" s="65">
        <v>0</v>
      </c>
      <c r="AE108" s="65">
        <v>0</v>
      </c>
      <c r="AF108" s="65">
        <v>0</v>
      </c>
      <c r="AG108" s="65">
        <v>0</v>
      </c>
      <c r="AH108" s="65">
        <v>0</v>
      </c>
      <c r="AI108" s="65">
        <v>0</v>
      </c>
      <c r="AJ108" s="65">
        <v>0</v>
      </c>
      <c r="AK108" s="65">
        <v>100000</v>
      </c>
      <c r="AL108" s="65">
        <v>10000</v>
      </c>
    </row>
    <row r="109" spans="1:38" ht="15.75" x14ac:dyDescent="0.25">
      <c r="A109" s="68" t="s">
        <v>181</v>
      </c>
      <c r="B109" s="69" t="s">
        <v>234</v>
      </c>
      <c r="C109" s="64">
        <f t="shared" si="17"/>
        <v>110000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0</v>
      </c>
      <c r="O109" s="65">
        <v>0</v>
      </c>
      <c r="P109" s="65">
        <v>0</v>
      </c>
      <c r="Q109" s="65">
        <v>0</v>
      </c>
      <c r="R109" s="65">
        <v>0</v>
      </c>
      <c r="S109" s="65">
        <v>0</v>
      </c>
      <c r="T109" s="65">
        <v>0</v>
      </c>
      <c r="U109" s="65">
        <v>0</v>
      </c>
      <c r="V109" s="65">
        <v>0</v>
      </c>
      <c r="W109" s="65">
        <v>0</v>
      </c>
      <c r="X109" s="65">
        <v>0</v>
      </c>
      <c r="Y109" s="65">
        <v>0</v>
      </c>
      <c r="Z109" s="65">
        <v>0</v>
      </c>
      <c r="AA109" s="65">
        <v>0</v>
      </c>
      <c r="AB109" s="65">
        <v>0</v>
      </c>
      <c r="AC109" s="65">
        <v>0</v>
      </c>
      <c r="AD109" s="65">
        <v>0</v>
      </c>
      <c r="AE109" s="65">
        <v>0</v>
      </c>
      <c r="AF109" s="65">
        <v>0</v>
      </c>
      <c r="AG109" s="65">
        <v>0</v>
      </c>
      <c r="AH109" s="65">
        <v>0</v>
      </c>
      <c r="AI109" s="65">
        <v>0</v>
      </c>
      <c r="AJ109" s="65">
        <v>0</v>
      </c>
      <c r="AK109" s="65">
        <v>100000</v>
      </c>
      <c r="AL109" s="65">
        <v>10000</v>
      </c>
    </row>
    <row r="110" spans="1:38" ht="15.75" x14ac:dyDescent="0.25">
      <c r="A110" s="68" t="s">
        <v>182</v>
      </c>
      <c r="B110" s="69" t="s">
        <v>235</v>
      </c>
      <c r="C110" s="64">
        <f t="shared" si="17"/>
        <v>264520.03000000003</v>
      </c>
      <c r="D110" s="65">
        <v>0</v>
      </c>
      <c r="E110" s="65">
        <v>0</v>
      </c>
      <c r="F110" s="65">
        <v>0</v>
      </c>
      <c r="G110" s="65">
        <v>0</v>
      </c>
      <c r="H110" s="65">
        <v>0</v>
      </c>
      <c r="I110" s="65">
        <v>0</v>
      </c>
      <c r="J110" s="65">
        <v>0</v>
      </c>
      <c r="K110" s="65">
        <v>0</v>
      </c>
      <c r="L110" s="65">
        <v>0</v>
      </c>
      <c r="M110" s="65">
        <v>0</v>
      </c>
      <c r="N110" s="65">
        <v>0</v>
      </c>
      <c r="O110" s="65">
        <v>0</v>
      </c>
      <c r="P110" s="65">
        <v>0</v>
      </c>
      <c r="Q110" s="65">
        <v>0</v>
      </c>
      <c r="R110" s="65">
        <v>0</v>
      </c>
      <c r="S110" s="65">
        <v>0</v>
      </c>
      <c r="T110" s="65">
        <v>0</v>
      </c>
      <c r="U110" s="65">
        <v>0</v>
      </c>
      <c r="V110" s="65">
        <v>0</v>
      </c>
      <c r="W110" s="65">
        <v>0</v>
      </c>
      <c r="X110" s="65">
        <v>0</v>
      </c>
      <c r="Y110" s="65">
        <v>0</v>
      </c>
      <c r="Z110" s="65">
        <v>0</v>
      </c>
      <c r="AA110" s="65">
        <v>0</v>
      </c>
      <c r="AB110" s="65">
        <v>0</v>
      </c>
      <c r="AC110" s="65">
        <v>0</v>
      </c>
      <c r="AD110" s="65">
        <v>0</v>
      </c>
      <c r="AE110" s="65">
        <v>0</v>
      </c>
      <c r="AF110" s="65">
        <v>0</v>
      </c>
      <c r="AG110" s="65">
        <v>0</v>
      </c>
      <c r="AH110" s="65">
        <v>0</v>
      </c>
      <c r="AI110" s="65">
        <v>0</v>
      </c>
      <c r="AJ110" s="65">
        <v>0</v>
      </c>
      <c r="AK110" s="65">
        <v>254520.03</v>
      </c>
      <c r="AL110" s="65">
        <v>10000</v>
      </c>
    </row>
    <row r="111" spans="1:38" ht="15.75" x14ac:dyDescent="0.25">
      <c r="A111" s="68" t="s">
        <v>183</v>
      </c>
      <c r="B111" s="69" t="s">
        <v>236</v>
      </c>
      <c r="C111" s="64">
        <f t="shared" si="17"/>
        <v>278603.43</v>
      </c>
      <c r="D111" s="65">
        <v>0</v>
      </c>
      <c r="E111" s="65">
        <v>0</v>
      </c>
      <c r="F111" s="65">
        <v>0</v>
      </c>
      <c r="G111" s="65">
        <v>0</v>
      </c>
      <c r="H111" s="65">
        <v>0</v>
      </c>
      <c r="I111" s="65">
        <v>0</v>
      </c>
      <c r="J111" s="65">
        <v>0</v>
      </c>
      <c r="K111" s="65">
        <v>0</v>
      </c>
      <c r="L111" s="65">
        <v>0</v>
      </c>
      <c r="M111" s="65">
        <v>0</v>
      </c>
      <c r="N111" s="65">
        <v>0</v>
      </c>
      <c r="O111" s="65">
        <v>0</v>
      </c>
      <c r="P111" s="65">
        <v>0</v>
      </c>
      <c r="Q111" s="65">
        <v>0</v>
      </c>
      <c r="R111" s="65">
        <v>0</v>
      </c>
      <c r="S111" s="65">
        <v>0</v>
      </c>
      <c r="T111" s="65">
        <v>0</v>
      </c>
      <c r="U111" s="65">
        <v>0</v>
      </c>
      <c r="V111" s="65">
        <v>0</v>
      </c>
      <c r="W111" s="65">
        <v>0</v>
      </c>
      <c r="X111" s="65">
        <v>0</v>
      </c>
      <c r="Y111" s="65">
        <v>0</v>
      </c>
      <c r="Z111" s="65">
        <v>0</v>
      </c>
      <c r="AA111" s="65">
        <v>0</v>
      </c>
      <c r="AB111" s="65">
        <v>0</v>
      </c>
      <c r="AC111" s="65">
        <v>0</v>
      </c>
      <c r="AD111" s="65">
        <v>0</v>
      </c>
      <c r="AE111" s="65">
        <v>0</v>
      </c>
      <c r="AF111" s="65">
        <v>0</v>
      </c>
      <c r="AG111" s="65">
        <v>0</v>
      </c>
      <c r="AH111" s="65">
        <v>0</v>
      </c>
      <c r="AI111" s="65">
        <v>0</v>
      </c>
      <c r="AJ111" s="65">
        <v>0</v>
      </c>
      <c r="AK111" s="65">
        <v>268603.43</v>
      </c>
      <c r="AL111" s="65">
        <v>10000</v>
      </c>
    </row>
    <row r="112" spans="1:38" ht="15.75" x14ac:dyDescent="0.25">
      <c r="A112" s="68" t="s">
        <v>184</v>
      </c>
      <c r="B112" s="69" t="s">
        <v>237</v>
      </c>
      <c r="C112" s="64">
        <f t="shared" si="17"/>
        <v>295369.92</v>
      </c>
      <c r="D112" s="65">
        <v>0</v>
      </c>
      <c r="E112" s="65">
        <v>0</v>
      </c>
      <c r="F112" s="65">
        <v>0</v>
      </c>
      <c r="G112" s="65">
        <v>0</v>
      </c>
      <c r="H112" s="65">
        <v>0</v>
      </c>
      <c r="I112" s="65">
        <v>0</v>
      </c>
      <c r="J112" s="65">
        <v>0</v>
      </c>
      <c r="K112" s="65">
        <v>0</v>
      </c>
      <c r="L112" s="65">
        <v>0</v>
      </c>
      <c r="M112" s="65">
        <v>0</v>
      </c>
      <c r="N112" s="65">
        <v>0</v>
      </c>
      <c r="O112" s="65">
        <v>0</v>
      </c>
      <c r="P112" s="65">
        <v>0</v>
      </c>
      <c r="Q112" s="65">
        <v>0</v>
      </c>
      <c r="R112" s="65">
        <v>0</v>
      </c>
      <c r="S112" s="65">
        <v>0</v>
      </c>
      <c r="T112" s="65">
        <v>0</v>
      </c>
      <c r="U112" s="65">
        <v>0</v>
      </c>
      <c r="V112" s="65">
        <v>0</v>
      </c>
      <c r="W112" s="65">
        <v>0</v>
      </c>
      <c r="X112" s="65">
        <v>0</v>
      </c>
      <c r="Y112" s="65">
        <v>0</v>
      </c>
      <c r="Z112" s="65">
        <v>0</v>
      </c>
      <c r="AA112" s="65">
        <v>0</v>
      </c>
      <c r="AB112" s="65">
        <v>0</v>
      </c>
      <c r="AC112" s="65">
        <v>0</v>
      </c>
      <c r="AD112" s="65">
        <v>0</v>
      </c>
      <c r="AE112" s="65">
        <v>0</v>
      </c>
      <c r="AF112" s="65">
        <v>0</v>
      </c>
      <c r="AG112" s="65">
        <v>0</v>
      </c>
      <c r="AH112" s="65">
        <v>0</v>
      </c>
      <c r="AI112" s="65">
        <v>0</v>
      </c>
      <c r="AJ112" s="65">
        <v>0</v>
      </c>
      <c r="AK112" s="65">
        <v>285369.92</v>
      </c>
      <c r="AL112" s="65">
        <v>10000</v>
      </c>
    </row>
    <row r="113" spans="1:38" ht="15.75" x14ac:dyDescent="0.25">
      <c r="A113" s="68" t="s">
        <v>185</v>
      </c>
      <c r="B113" s="69" t="s">
        <v>238</v>
      </c>
      <c r="C113" s="64">
        <f t="shared" si="17"/>
        <v>188023.11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5">
        <v>0</v>
      </c>
      <c r="L113" s="65">
        <v>0</v>
      </c>
      <c r="M113" s="65">
        <v>0</v>
      </c>
      <c r="N113" s="65">
        <v>0</v>
      </c>
      <c r="O113" s="65">
        <v>0</v>
      </c>
      <c r="P113" s="65">
        <v>0</v>
      </c>
      <c r="Q113" s="65">
        <v>0</v>
      </c>
      <c r="R113" s="65">
        <v>0</v>
      </c>
      <c r="S113" s="65">
        <v>0</v>
      </c>
      <c r="T113" s="65">
        <v>0</v>
      </c>
      <c r="U113" s="65">
        <v>0</v>
      </c>
      <c r="V113" s="65">
        <v>0</v>
      </c>
      <c r="W113" s="65">
        <v>0</v>
      </c>
      <c r="X113" s="65">
        <v>0</v>
      </c>
      <c r="Y113" s="65">
        <v>0</v>
      </c>
      <c r="Z113" s="65">
        <v>0</v>
      </c>
      <c r="AA113" s="65">
        <v>0</v>
      </c>
      <c r="AB113" s="65">
        <v>0</v>
      </c>
      <c r="AC113" s="65">
        <v>0</v>
      </c>
      <c r="AD113" s="65">
        <v>0</v>
      </c>
      <c r="AE113" s="65">
        <v>0</v>
      </c>
      <c r="AF113" s="65">
        <v>0</v>
      </c>
      <c r="AG113" s="65">
        <v>0</v>
      </c>
      <c r="AH113" s="65">
        <v>0</v>
      </c>
      <c r="AI113" s="65">
        <v>0</v>
      </c>
      <c r="AJ113" s="65">
        <v>0</v>
      </c>
      <c r="AK113" s="65">
        <v>178023.11</v>
      </c>
      <c r="AL113" s="65">
        <v>10000</v>
      </c>
    </row>
    <row r="114" spans="1:38" ht="15.75" x14ac:dyDescent="0.25">
      <c r="A114" s="68" t="s">
        <v>186</v>
      </c>
      <c r="B114" s="69" t="s">
        <v>239</v>
      </c>
      <c r="C114" s="64">
        <f t="shared" si="17"/>
        <v>307707.40000000002</v>
      </c>
      <c r="D114" s="65">
        <v>0</v>
      </c>
      <c r="E114" s="65">
        <v>0</v>
      </c>
      <c r="F114" s="65">
        <v>0</v>
      </c>
      <c r="G114" s="65">
        <v>0</v>
      </c>
      <c r="H114" s="65">
        <v>0</v>
      </c>
      <c r="I114" s="65">
        <v>0</v>
      </c>
      <c r="J114" s="65">
        <v>0</v>
      </c>
      <c r="K114" s="65">
        <v>0</v>
      </c>
      <c r="L114" s="65">
        <v>0</v>
      </c>
      <c r="M114" s="65">
        <v>0</v>
      </c>
      <c r="N114" s="65">
        <v>0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0</v>
      </c>
      <c r="W114" s="65">
        <v>0</v>
      </c>
      <c r="X114" s="65">
        <v>0</v>
      </c>
      <c r="Y114" s="65">
        <v>0</v>
      </c>
      <c r="Z114" s="65">
        <v>0</v>
      </c>
      <c r="AA114" s="65">
        <v>0</v>
      </c>
      <c r="AB114" s="65">
        <v>0</v>
      </c>
      <c r="AC114" s="65">
        <v>0</v>
      </c>
      <c r="AD114" s="65">
        <v>0</v>
      </c>
      <c r="AE114" s="65">
        <v>0</v>
      </c>
      <c r="AF114" s="65">
        <v>0</v>
      </c>
      <c r="AG114" s="65">
        <v>0</v>
      </c>
      <c r="AH114" s="65">
        <v>0</v>
      </c>
      <c r="AI114" s="65">
        <v>0</v>
      </c>
      <c r="AJ114" s="65">
        <v>0</v>
      </c>
      <c r="AK114" s="65">
        <v>297707.40000000002</v>
      </c>
      <c r="AL114" s="65">
        <v>10000</v>
      </c>
    </row>
    <row r="115" spans="1:38" ht="15.75" x14ac:dyDescent="0.25">
      <c r="A115" s="68" t="s">
        <v>187</v>
      </c>
      <c r="B115" s="69" t="s">
        <v>240</v>
      </c>
      <c r="C115" s="64">
        <f t="shared" si="17"/>
        <v>286416.59999999998</v>
      </c>
      <c r="D115" s="65">
        <v>0</v>
      </c>
      <c r="E115" s="65">
        <v>0</v>
      </c>
      <c r="F115" s="65">
        <v>0</v>
      </c>
      <c r="G115" s="65">
        <v>0</v>
      </c>
      <c r="H115" s="65">
        <v>0</v>
      </c>
      <c r="I115" s="65">
        <v>0</v>
      </c>
      <c r="J115" s="65">
        <v>0</v>
      </c>
      <c r="K115" s="65">
        <v>0</v>
      </c>
      <c r="L115" s="65">
        <v>0</v>
      </c>
      <c r="M115" s="65">
        <v>0</v>
      </c>
      <c r="N115" s="65">
        <v>0</v>
      </c>
      <c r="O115" s="65">
        <v>0</v>
      </c>
      <c r="P115" s="65">
        <v>0</v>
      </c>
      <c r="Q115" s="65">
        <v>0</v>
      </c>
      <c r="R115" s="65">
        <v>0</v>
      </c>
      <c r="S115" s="65">
        <v>0</v>
      </c>
      <c r="T115" s="65">
        <v>0</v>
      </c>
      <c r="U115" s="65">
        <v>0</v>
      </c>
      <c r="V115" s="65">
        <v>0</v>
      </c>
      <c r="W115" s="65">
        <v>0</v>
      </c>
      <c r="X115" s="65">
        <v>0</v>
      </c>
      <c r="Y115" s="65">
        <v>0</v>
      </c>
      <c r="Z115" s="65">
        <v>0</v>
      </c>
      <c r="AA115" s="65">
        <v>0</v>
      </c>
      <c r="AB115" s="65">
        <v>0</v>
      </c>
      <c r="AC115" s="65">
        <v>0</v>
      </c>
      <c r="AD115" s="65">
        <v>0</v>
      </c>
      <c r="AE115" s="65">
        <v>0</v>
      </c>
      <c r="AF115" s="65">
        <v>0</v>
      </c>
      <c r="AG115" s="65">
        <v>0</v>
      </c>
      <c r="AH115" s="65">
        <v>0</v>
      </c>
      <c r="AI115" s="65">
        <v>0</v>
      </c>
      <c r="AJ115" s="65">
        <v>0</v>
      </c>
      <c r="AK115" s="65">
        <v>276416.59999999998</v>
      </c>
      <c r="AL115" s="65">
        <v>10000</v>
      </c>
    </row>
    <row r="116" spans="1:38" ht="15.75" x14ac:dyDescent="0.25">
      <c r="A116" s="68" t="s">
        <v>188</v>
      </c>
      <c r="B116" s="69" t="s">
        <v>241</v>
      </c>
      <c r="C116" s="64">
        <f t="shared" si="17"/>
        <v>198946.04</v>
      </c>
      <c r="D116" s="65">
        <v>0</v>
      </c>
      <c r="E116" s="65">
        <v>0</v>
      </c>
      <c r="F116" s="65">
        <v>0</v>
      </c>
      <c r="G116" s="65">
        <v>0</v>
      </c>
      <c r="H116" s="65">
        <v>0</v>
      </c>
      <c r="I116" s="65">
        <v>0</v>
      </c>
      <c r="J116" s="65">
        <v>0</v>
      </c>
      <c r="K116" s="65">
        <v>0</v>
      </c>
      <c r="L116" s="65">
        <v>0</v>
      </c>
      <c r="M116" s="65">
        <v>0</v>
      </c>
      <c r="N116" s="65">
        <v>0</v>
      </c>
      <c r="O116" s="65">
        <v>0</v>
      </c>
      <c r="P116" s="65">
        <v>0</v>
      </c>
      <c r="Q116" s="65">
        <v>0</v>
      </c>
      <c r="R116" s="65">
        <v>0</v>
      </c>
      <c r="S116" s="65">
        <v>0</v>
      </c>
      <c r="T116" s="65">
        <v>0</v>
      </c>
      <c r="U116" s="65">
        <v>0</v>
      </c>
      <c r="V116" s="65">
        <v>0</v>
      </c>
      <c r="W116" s="65">
        <v>0</v>
      </c>
      <c r="X116" s="65">
        <v>0</v>
      </c>
      <c r="Y116" s="65">
        <v>0</v>
      </c>
      <c r="Z116" s="65">
        <v>0</v>
      </c>
      <c r="AA116" s="65">
        <v>0</v>
      </c>
      <c r="AB116" s="65">
        <v>0</v>
      </c>
      <c r="AC116" s="65">
        <v>0</v>
      </c>
      <c r="AD116" s="65">
        <v>0</v>
      </c>
      <c r="AE116" s="65">
        <v>0</v>
      </c>
      <c r="AF116" s="65">
        <v>0</v>
      </c>
      <c r="AG116" s="65">
        <v>0</v>
      </c>
      <c r="AH116" s="65">
        <v>0</v>
      </c>
      <c r="AI116" s="65">
        <v>0</v>
      </c>
      <c r="AJ116" s="65">
        <v>0</v>
      </c>
      <c r="AK116" s="65">
        <v>188946.04</v>
      </c>
      <c r="AL116" s="65">
        <v>10000</v>
      </c>
    </row>
    <row r="117" spans="1:38" ht="15.75" x14ac:dyDescent="0.25">
      <c r="A117" s="68" t="s">
        <v>189</v>
      </c>
      <c r="B117" s="69" t="s">
        <v>80</v>
      </c>
      <c r="C117" s="64">
        <f t="shared" si="17"/>
        <v>224385.67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5">
        <v>0</v>
      </c>
      <c r="L117" s="65">
        <v>0</v>
      </c>
      <c r="M117" s="65">
        <v>0</v>
      </c>
      <c r="N117" s="65">
        <v>0</v>
      </c>
      <c r="O117" s="65">
        <v>0</v>
      </c>
      <c r="P117" s="65">
        <v>0</v>
      </c>
      <c r="Q117" s="65">
        <v>0</v>
      </c>
      <c r="R117" s="65">
        <v>0</v>
      </c>
      <c r="S117" s="65">
        <v>0</v>
      </c>
      <c r="T117" s="65">
        <v>0</v>
      </c>
      <c r="U117" s="65">
        <v>0</v>
      </c>
      <c r="V117" s="65">
        <v>0</v>
      </c>
      <c r="W117" s="65">
        <v>0</v>
      </c>
      <c r="X117" s="65">
        <v>0</v>
      </c>
      <c r="Y117" s="65">
        <v>0</v>
      </c>
      <c r="Z117" s="65">
        <v>0</v>
      </c>
      <c r="AA117" s="65">
        <v>0</v>
      </c>
      <c r="AB117" s="65">
        <v>0</v>
      </c>
      <c r="AC117" s="65">
        <v>0</v>
      </c>
      <c r="AD117" s="65">
        <v>0</v>
      </c>
      <c r="AE117" s="65">
        <v>0</v>
      </c>
      <c r="AF117" s="65">
        <v>0</v>
      </c>
      <c r="AG117" s="65">
        <v>0</v>
      </c>
      <c r="AH117" s="65">
        <v>0</v>
      </c>
      <c r="AI117" s="65">
        <v>0</v>
      </c>
      <c r="AJ117" s="65">
        <v>0</v>
      </c>
      <c r="AK117" s="65">
        <v>214385.67</v>
      </c>
      <c r="AL117" s="65">
        <v>10000</v>
      </c>
    </row>
    <row r="118" spans="1:38" ht="15.75" x14ac:dyDescent="0.25">
      <c r="A118" s="68" t="s">
        <v>190</v>
      </c>
      <c r="B118" s="69" t="s">
        <v>242</v>
      </c>
      <c r="C118" s="64">
        <f t="shared" si="17"/>
        <v>203918.91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5">
        <v>0</v>
      </c>
      <c r="N118" s="65">
        <v>0</v>
      </c>
      <c r="O118" s="65">
        <v>0</v>
      </c>
      <c r="P118" s="65">
        <v>0</v>
      </c>
      <c r="Q118" s="65">
        <v>0</v>
      </c>
      <c r="R118" s="65">
        <v>0</v>
      </c>
      <c r="S118" s="65">
        <v>0</v>
      </c>
      <c r="T118" s="65">
        <v>0</v>
      </c>
      <c r="U118" s="65">
        <v>0</v>
      </c>
      <c r="V118" s="65">
        <v>0</v>
      </c>
      <c r="W118" s="65">
        <v>0</v>
      </c>
      <c r="X118" s="65">
        <v>0</v>
      </c>
      <c r="Y118" s="65">
        <v>0</v>
      </c>
      <c r="Z118" s="65">
        <v>0</v>
      </c>
      <c r="AA118" s="65">
        <v>0</v>
      </c>
      <c r="AB118" s="65">
        <v>0</v>
      </c>
      <c r="AC118" s="65">
        <v>0</v>
      </c>
      <c r="AD118" s="65">
        <v>0</v>
      </c>
      <c r="AE118" s="65">
        <v>0</v>
      </c>
      <c r="AF118" s="65">
        <v>0</v>
      </c>
      <c r="AG118" s="65">
        <v>0</v>
      </c>
      <c r="AH118" s="65">
        <v>0</v>
      </c>
      <c r="AI118" s="65">
        <v>0</v>
      </c>
      <c r="AJ118" s="65">
        <v>0</v>
      </c>
      <c r="AK118" s="65">
        <v>193918.91</v>
      </c>
      <c r="AL118" s="65">
        <v>10000</v>
      </c>
    </row>
    <row r="119" spans="1:38" ht="15.75" x14ac:dyDescent="0.25">
      <c r="A119" s="68" t="s">
        <v>191</v>
      </c>
      <c r="B119" s="69" t="s">
        <v>243</v>
      </c>
      <c r="C119" s="64">
        <f t="shared" si="17"/>
        <v>156228.15</v>
      </c>
      <c r="D119" s="65">
        <v>0</v>
      </c>
      <c r="E119" s="65">
        <v>0</v>
      </c>
      <c r="F119" s="65">
        <v>0</v>
      </c>
      <c r="G119" s="65">
        <v>0</v>
      </c>
      <c r="H119" s="65">
        <v>0</v>
      </c>
      <c r="I119" s="65">
        <v>0</v>
      </c>
      <c r="J119" s="65">
        <v>0</v>
      </c>
      <c r="K119" s="65">
        <v>0</v>
      </c>
      <c r="L119" s="65">
        <v>0</v>
      </c>
      <c r="M119" s="65">
        <v>0</v>
      </c>
      <c r="N119" s="65">
        <v>0</v>
      </c>
      <c r="O119" s="65">
        <v>0</v>
      </c>
      <c r="P119" s="65">
        <v>0</v>
      </c>
      <c r="Q119" s="65">
        <v>0</v>
      </c>
      <c r="R119" s="65">
        <v>0</v>
      </c>
      <c r="S119" s="65">
        <v>0</v>
      </c>
      <c r="T119" s="65">
        <v>0</v>
      </c>
      <c r="U119" s="65">
        <v>0</v>
      </c>
      <c r="V119" s="65">
        <v>0</v>
      </c>
      <c r="W119" s="65">
        <v>0</v>
      </c>
      <c r="X119" s="65">
        <v>0</v>
      </c>
      <c r="Y119" s="65">
        <v>0</v>
      </c>
      <c r="Z119" s="65">
        <v>0</v>
      </c>
      <c r="AA119" s="65">
        <v>0</v>
      </c>
      <c r="AB119" s="65">
        <v>0</v>
      </c>
      <c r="AC119" s="65">
        <v>0</v>
      </c>
      <c r="AD119" s="65">
        <v>0</v>
      </c>
      <c r="AE119" s="65">
        <v>0</v>
      </c>
      <c r="AF119" s="65">
        <v>0</v>
      </c>
      <c r="AG119" s="65">
        <v>0</v>
      </c>
      <c r="AH119" s="65">
        <v>0</v>
      </c>
      <c r="AI119" s="65">
        <v>0</v>
      </c>
      <c r="AJ119" s="65">
        <v>0</v>
      </c>
      <c r="AK119" s="65">
        <v>146228.15</v>
      </c>
      <c r="AL119" s="65">
        <v>10000</v>
      </c>
    </row>
    <row r="120" spans="1:38" ht="15.75" x14ac:dyDescent="0.25">
      <c r="A120" s="68" t="s">
        <v>192</v>
      </c>
      <c r="B120" s="69" t="s">
        <v>244</v>
      </c>
      <c r="C120" s="64">
        <f t="shared" si="17"/>
        <v>113841.62</v>
      </c>
      <c r="D120" s="65">
        <v>0</v>
      </c>
      <c r="E120" s="65">
        <v>0</v>
      </c>
      <c r="F120" s="65">
        <v>0</v>
      </c>
      <c r="G120" s="65">
        <v>0</v>
      </c>
      <c r="H120" s="65">
        <v>0</v>
      </c>
      <c r="I120" s="65">
        <v>0</v>
      </c>
      <c r="J120" s="65">
        <v>0</v>
      </c>
      <c r="K120" s="65">
        <v>0</v>
      </c>
      <c r="L120" s="65">
        <v>0</v>
      </c>
      <c r="M120" s="65">
        <v>0</v>
      </c>
      <c r="N120" s="65">
        <v>0</v>
      </c>
      <c r="O120" s="65">
        <v>0</v>
      </c>
      <c r="P120" s="65">
        <v>0</v>
      </c>
      <c r="Q120" s="65">
        <v>0</v>
      </c>
      <c r="R120" s="65">
        <v>0</v>
      </c>
      <c r="S120" s="65">
        <v>0</v>
      </c>
      <c r="T120" s="65">
        <v>0</v>
      </c>
      <c r="U120" s="65">
        <v>0</v>
      </c>
      <c r="V120" s="65">
        <v>0</v>
      </c>
      <c r="W120" s="65">
        <v>0</v>
      </c>
      <c r="X120" s="65">
        <v>0</v>
      </c>
      <c r="Y120" s="65">
        <v>0</v>
      </c>
      <c r="Z120" s="65">
        <v>0</v>
      </c>
      <c r="AA120" s="65">
        <v>0</v>
      </c>
      <c r="AB120" s="65">
        <v>0</v>
      </c>
      <c r="AC120" s="65">
        <v>0</v>
      </c>
      <c r="AD120" s="65">
        <v>0</v>
      </c>
      <c r="AE120" s="65">
        <v>0</v>
      </c>
      <c r="AF120" s="65">
        <v>0</v>
      </c>
      <c r="AG120" s="65">
        <v>0</v>
      </c>
      <c r="AH120" s="65">
        <v>0</v>
      </c>
      <c r="AI120" s="65">
        <v>0</v>
      </c>
      <c r="AJ120" s="65">
        <v>0</v>
      </c>
      <c r="AK120" s="65">
        <v>103841.62</v>
      </c>
      <c r="AL120" s="65">
        <v>10000</v>
      </c>
    </row>
    <row r="121" spans="1:38" ht="15.75" x14ac:dyDescent="0.25">
      <c r="A121" s="68" t="s">
        <v>193</v>
      </c>
      <c r="B121" s="69" t="s">
        <v>245</v>
      </c>
      <c r="C121" s="64">
        <f t="shared" si="17"/>
        <v>259691.3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5">
        <v>0</v>
      </c>
      <c r="L121" s="65">
        <v>0</v>
      </c>
      <c r="M121" s="65">
        <v>0</v>
      </c>
      <c r="N121" s="65">
        <v>0</v>
      </c>
      <c r="O121" s="65">
        <v>0</v>
      </c>
      <c r="P121" s="65">
        <v>0</v>
      </c>
      <c r="Q121" s="65">
        <v>0</v>
      </c>
      <c r="R121" s="65">
        <v>0</v>
      </c>
      <c r="S121" s="65">
        <v>0</v>
      </c>
      <c r="T121" s="65">
        <v>0</v>
      </c>
      <c r="U121" s="65">
        <v>0</v>
      </c>
      <c r="V121" s="65">
        <v>0</v>
      </c>
      <c r="W121" s="65">
        <v>0</v>
      </c>
      <c r="X121" s="65">
        <v>0</v>
      </c>
      <c r="Y121" s="65">
        <v>0</v>
      </c>
      <c r="Z121" s="65">
        <v>0</v>
      </c>
      <c r="AA121" s="65">
        <v>0</v>
      </c>
      <c r="AB121" s="65">
        <v>0</v>
      </c>
      <c r="AC121" s="65">
        <v>0</v>
      </c>
      <c r="AD121" s="65">
        <v>0</v>
      </c>
      <c r="AE121" s="65">
        <v>0</v>
      </c>
      <c r="AF121" s="65">
        <v>0</v>
      </c>
      <c r="AG121" s="65">
        <v>0</v>
      </c>
      <c r="AH121" s="65">
        <v>0</v>
      </c>
      <c r="AI121" s="65">
        <v>0</v>
      </c>
      <c r="AJ121" s="65">
        <v>0</v>
      </c>
      <c r="AK121" s="65">
        <v>249691.3</v>
      </c>
      <c r="AL121" s="65">
        <v>10000</v>
      </c>
    </row>
    <row r="122" spans="1:38" ht="15.75" x14ac:dyDescent="0.25">
      <c r="A122" s="68" t="s">
        <v>194</v>
      </c>
      <c r="B122" s="69" t="s">
        <v>246</v>
      </c>
      <c r="C122" s="64">
        <f t="shared" si="17"/>
        <v>309249.74</v>
      </c>
      <c r="D122" s="65">
        <v>0</v>
      </c>
      <c r="E122" s="65">
        <v>0</v>
      </c>
      <c r="F122" s="65">
        <v>0</v>
      </c>
      <c r="G122" s="65">
        <v>0</v>
      </c>
      <c r="H122" s="65">
        <v>0</v>
      </c>
      <c r="I122" s="65">
        <v>0</v>
      </c>
      <c r="J122" s="65">
        <v>0</v>
      </c>
      <c r="K122" s="65">
        <v>0</v>
      </c>
      <c r="L122" s="65">
        <v>0</v>
      </c>
      <c r="M122" s="65">
        <v>0</v>
      </c>
      <c r="N122" s="65">
        <v>0</v>
      </c>
      <c r="O122" s="65">
        <v>0</v>
      </c>
      <c r="P122" s="65">
        <v>0</v>
      </c>
      <c r="Q122" s="65">
        <v>0</v>
      </c>
      <c r="R122" s="65">
        <v>0</v>
      </c>
      <c r="S122" s="65">
        <v>0</v>
      </c>
      <c r="T122" s="65">
        <v>0</v>
      </c>
      <c r="U122" s="65">
        <v>0</v>
      </c>
      <c r="V122" s="65">
        <v>0</v>
      </c>
      <c r="W122" s="65">
        <v>0</v>
      </c>
      <c r="X122" s="65">
        <v>0</v>
      </c>
      <c r="Y122" s="65">
        <v>0</v>
      </c>
      <c r="Z122" s="65">
        <v>0</v>
      </c>
      <c r="AA122" s="65">
        <v>0</v>
      </c>
      <c r="AB122" s="65">
        <v>0</v>
      </c>
      <c r="AC122" s="65">
        <v>0</v>
      </c>
      <c r="AD122" s="65">
        <v>0</v>
      </c>
      <c r="AE122" s="65">
        <v>0</v>
      </c>
      <c r="AF122" s="65">
        <v>0</v>
      </c>
      <c r="AG122" s="65">
        <v>0</v>
      </c>
      <c r="AH122" s="65">
        <v>0</v>
      </c>
      <c r="AI122" s="65">
        <v>0</v>
      </c>
      <c r="AJ122" s="65">
        <v>0</v>
      </c>
      <c r="AK122" s="65">
        <v>299249.74</v>
      </c>
      <c r="AL122" s="65">
        <v>10000</v>
      </c>
    </row>
    <row r="123" spans="1:38" ht="15.75" x14ac:dyDescent="0.25">
      <c r="A123" s="68" t="s">
        <v>195</v>
      </c>
      <c r="B123" s="69" t="s">
        <v>247</v>
      </c>
      <c r="C123" s="64">
        <f t="shared" si="17"/>
        <v>214118.39999999999</v>
      </c>
      <c r="D123" s="65">
        <v>0</v>
      </c>
      <c r="E123" s="65">
        <v>0</v>
      </c>
      <c r="F123" s="65">
        <v>0</v>
      </c>
      <c r="G123" s="65">
        <v>0</v>
      </c>
      <c r="H123" s="65">
        <v>0</v>
      </c>
      <c r="I123" s="65">
        <v>0</v>
      </c>
      <c r="J123" s="65">
        <v>0</v>
      </c>
      <c r="K123" s="65">
        <v>0</v>
      </c>
      <c r="L123" s="65">
        <v>0</v>
      </c>
      <c r="M123" s="65">
        <v>0</v>
      </c>
      <c r="N123" s="65">
        <v>0</v>
      </c>
      <c r="O123" s="65">
        <v>0</v>
      </c>
      <c r="P123" s="65">
        <v>0</v>
      </c>
      <c r="Q123" s="65">
        <v>0</v>
      </c>
      <c r="R123" s="65">
        <v>0</v>
      </c>
      <c r="S123" s="65">
        <v>0</v>
      </c>
      <c r="T123" s="65">
        <v>0</v>
      </c>
      <c r="U123" s="65">
        <v>0</v>
      </c>
      <c r="V123" s="65">
        <v>0</v>
      </c>
      <c r="W123" s="65">
        <v>0</v>
      </c>
      <c r="X123" s="65">
        <v>0</v>
      </c>
      <c r="Y123" s="65">
        <v>0</v>
      </c>
      <c r="Z123" s="65">
        <v>0</v>
      </c>
      <c r="AA123" s="65">
        <v>0</v>
      </c>
      <c r="AB123" s="65">
        <v>0</v>
      </c>
      <c r="AC123" s="65">
        <v>0</v>
      </c>
      <c r="AD123" s="65">
        <v>0</v>
      </c>
      <c r="AE123" s="65">
        <v>0</v>
      </c>
      <c r="AF123" s="65">
        <v>0</v>
      </c>
      <c r="AG123" s="65">
        <v>0</v>
      </c>
      <c r="AH123" s="65">
        <v>0</v>
      </c>
      <c r="AI123" s="65">
        <v>0</v>
      </c>
      <c r="AJ123" s="65">
        <v>0</v>
      </c>
      <c r="AK123" s="65">
        <v>204118.39999999999</v>
      </c>
      <c r="AL123" s="65">
        <v>10000</v>
      </c>
    </row>
    <row r="124" spans="1:38" ht="15.75" x14ac:dyDescent="0.25">
      <c r="A124" s="68" t="s">
        <v>196</v>
      </c>
      <c r="B124" s="69" t="s">
        <v>248</v>
      </c>
      <c r="C124" s="64">
        <f t="shared" si="17"/>
        <v>176763.73</v>
      </c>
      <c r="D124" s="65">
        <v>0</v>
      </c>
      <c r="E124" s="65">
        <v>0</v>
      </c>
      <c r="F124" s="65">
        <v>0</v>
      </c>
      <c r="G124" s="65">
        <v>0</v>
      </c>
      <c r="H124" s="65">
        <v>0</v>
      </c>
      <c r="I124" s="65">
        <v>0</v>
      </c>
      <c r="J124" s="65">
        <v>0</v>
      </c>
      <c r="K124" s="65">
        <v>0</v>
      </c>
      <c r="L124" s="65">
        <v>0</v>
      </c>
      <c r="M124" s="65">
        <v>0</v>
      </c>
      <c r="N124" s="65">
        <v>0</v>
      </c>
      <c r="O124" s="65">
        <v>0</v>
      </c>
      <c r="P124" s="65">
        <v>0</v>
      </c>
      <c r="Q124" s="65">
        <v>0</v>
      </c>
      <c r="R124" s="65">
        <v>0</v>
      </c>
      <c r="S124" s="65">
        <v>0</v>
      </c>
      <c r="T124" s="65">
        <v>0</v>
      </c>
      <c r="U124" s="65">
        <v>0</v>
      </c>
      <c r="V124" s="65">
        <v>0</v>
      </c>
      <c r="W124" s="65">
        <v>0</v>
      </c>
      <c r="X124" s="65">
        <v>0</v>
      </c>
      <c r="Y124" s="65">
        <v>0</v>
      </c>
      <c r="Z124" s="65">
        <v>0</v>
      </c>
      <c r="AA124" s="65">
        <v>0</v>
      </c>
      <c r="AB124" s="65">
        <v>0</v>
      </c>
      <c r="AC124" s="65">
        <v>0</v>
      </c>
      <c r="AD124" s="65">
        <v>0</v>
      </c>
      <c r="AE124" s="65">
        <v>0</v>
      </c>
      <c r="AF124" s="65">
        <v>0</v>
      </c>
      <c r="AG124" s="65">
        <v>0</v>
      </c>
      <c r="AH124" s="65">
        <v>0</v>
      </c>
      <c r="AI124" s="65">
        <v>0</v>
      </c>
      <c r="AJ124" s="65">
        <v>0</v>
      </c>
      <c r="AK124" s="65">
        <v>166763.73000000001</v>
      </c>
      <c r="AL124" s="65">
        <v>10000</v>
      </c>
    </row>
    <row r="125" spans="1:38" ht="15.75" x14ac:dyDescent="0.25">
      <c r="A125" s="68" t="s">
        <v>197</v>
      </c>
      <c r="B125" s="69" t="s">
        <v>249</v>
      </c>
      <c r="C125" s="64">
        <f t="shared" si="17"/>
        <v>31564.34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5">
        <v>0</v>
      </c>
      <c r="L125" s="65">
        <v>0</v>
      </c>
      <c r="M125" s="65">
        <v>0</v>
      </c>
      <c r="N125" s="65">
        <v>0</v>
      </c>
      <c r="O125" s="65">
        <v>0</v>
      </c>
      <c r="P125" s="65">
        <v>0</v>
      </c>
      <c r="Q125" s="65">
        <v>0</v>
      </c>
      <c r="R125" s="65">
        <v>0</v>
      </c>
      <c r="S125" s="65">
        <v>0</v>
      </c>
      <c r="T125" s="65">
        <v>0</v>
      </c>
      <c r="U125" s="65">
        <v>0</v>
      </c>
      <c r="V125" s="65">
        <v>0</v>
      </c>
      <c r="W125" s="65">
        <v>0</v>
      </c>
      <c r="X125" s="65">
        <v>0</v>
      </c>
      <c r="Y125" s="65">
        <v>0</v>
      </c>
      <c r="Z125" s="65">
        <v>0</v>
      </c>
      <c r="AA125" s="65">
        <v>0</v>
      </c>
      <c r="AB125" s="65">
        <v>0</v>
      </c>
      <c r="AC125" s="65">
        <v>0</v>
      </c>
      <c r="AD125" s="65">
        <v>0</v>
      </c>
      <c r="AE125" s="65">
        <v>0</v>
      </c>
      <c r="AF125" s="65">
        <v>0</v>
      </c>
      <c r="AG125" s="65">
        <v>0</v>
      </c>
      <c r="AH125" s="65">
        <v>0</v>
      </c>
      <c r="AI125" s="65">
        <v>0</v>
      </c>
      <c r="AJ125" s="65">
        <v>0</v>
      </c>
      <c r="AK125" s="65">
        <v>21564.34</v>
      </c>
      <c r="AL125" s="65">
        <v>10000</v>
      </c>
    </row>
    <row r="126" spans="1:38" ht="15.75" x14ac:dyDescent="0.25">
      <c r="A126" s="68" t="s">
        <v>198</v>
      </c>
      <c r="B126" s="69" t="s">
        <v>250</v>
      </c>
      <c r="C126" s="64">
        <f t="shared" si="17"/>
        <v>106141.84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0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0</v>
      </c>
      <c r="W126" s="65">
        <v>0</v>
      </c>
      <c r="X126" s="65">
        <v>0</v>
      </c>
      <c r="Y126" s="65">
        <v>0</v>
      </c>
      <c r="Z126" s="65">
        <v>0</v>
      </c>
      <c r="AA126" s="65">
        <v>0</v>
      </c>
      <c r="AB126" s="65">
        <v>0</v>
      </c>
      <c r="AC126" s="65">
        <v>0</v>
      </c>
      <c r="AD126" s="65">
        <v>0</v>
      </c>
      <c r="AE126" s="65">
        <v>0</v>
      </c>
      <c r="AF126" s="65">
        <v>0</v>
      </c>
      <c r="AG126" s="65">
        <v>0</v>
      </c>
      <c r="AH126" s="65">
        <v>0</v>
      </c>
      <c r="AI126" s="65">
        <v>0</v>
      </c>
      <c r="AJ126" s="65">
        <v>0</v>
      </c>
      <c r="AK126" s="65">
        <v>96141.84</v>
      </c>
      <c r="AL126" s="65">
        <v>10000</v>
      </c>
    </row>
    <row r="127" spans="1:38" ht="15.75" x14ac:dyDescent="0.25">
      <c r="A127" s="68" t="s">
        <v>199</v>
      </c>
      <c r="B127" s="69" t="s">
        <v>251</v>
      </c>
      <c r="C127" s="64">
        <f t="shared" si="17"/>
        <v>56672.53</v>
      </c>
      <c r="D127" s="65">
        <v>0</v>
      </c>
      <c r="E127" s="65">
        <v>0</v>
      </c>
      <c r="F127" s="65">
        <v>0</v>
      </c>
      <c r="G127" s="65">
        <v>0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0</v>
      </c>
      <c r="X127" s="65">
        <v>0</v>
      </c>
      <c r="Y127" s="65">
        <v>0</v>
      </c>
      <c r="Z127" s="65">
        <v>0</v>
      </c>
      <c r="AA127" s="65">
        <v>0</v>
      </c>
      <c r="AB127" s="65">
        <v>0</v>
      </c>
      <c r="AC127" s="65">
        <v>0</v>
      </c>
      <c r="AD127" s="65">
        <v>0</v>
      </c>
      <c r="AE127" s="65">
        <v>0</v>
      </c>
      <c r="AF127" s="65">
        <v>0</v>
      </c>
      <c r="AG127" s="65">
        <v>0</v>
      </c>
      <c r="AH127" s="65">
        <v>0</v>
      </c>
      <c r="AI127" s="65">
        <v>0</v>
      </c>
      <c r="AJ127" s="65">
        <v>0</v>
      </c>
      <c r="AK127" s="65">
        <v>46672.53</v>
      </c>
      <c r="AL127" s="65">
        <v>10000</v>
      </c>
    </row>
    <row r="128" spans="1:38" ht="15.75" x14ac:dyDescent="0.25">
      <c r="A128" s="68" t="s">
        <v>200</v>
      </c>
      <c r="B128" s="69" t="s">
        <v>252</v>
      </c>
      <c r="C128" s="64">
        <f t="shared" si="17"/>
        <v>113767.83</v>
      </c>
      <c r="D128" s="65">
        <v>0</v>
      </c>
      <c r="E128" s="65">
        <v>0</v>
      </c>
      <c r="F128" s="65">
        <v>0</v>
      </c>
      <c r="G128" s="65">
        <v>0</v>
      </c>
      <c r="H128" s="65">
        <v>0</v>
      </c>
      <c r="I128" s="65">
        <v>0</v>
      </c>
      <c r="J128" s="65">
        <v>0</v>
      </c>
      <c r="K128" s="65">
        <v>0</v>
      </c>
      <c r="L128" s="65">
        <v>0</v>
      </c>
      <c r="M128" s="65">
        <v>0</v>
      </c>
      <c r="N128" s="65">
        <v>0</v>
      </c>
      <c r="O128" s="65">
        <v>0</v>
      </c>
      <c r="P128" s="65">
        <v>0</v>
      </c>
      <c r="Q128" s="65">
        <v>0</v>
      </c>
      <c r="R128" s="65">
        <v>0</v>
      </c>
      <c r="S128" s="65">
        <v>0</v>
      </c>
      <c r="T128" s="65">
        <v>0</v>
      </c>
      <c r="U128" s="65">
        <v>0</v>
      </c>
      <c r="V128" s="65">
        <v>0</v>
      </c>
      <c r="W128" s="65">
        <v>0</v>
      </c>
      <c r="X128" s="65">
        <v>0</v>
      </c>
      <c r="Y128" s="65">
        <v>0</v>
      </c>
      <c r="Z128" s="65">
        <v>0</v>
      </c>
      <c r="AA128" s="65">
        <v>0</v>
      </c>
      <c r="AB128" s="65">
        <v>0</v>
      </c>
      <c r="AC128" s="65">
        <v>0</v>
      </c>
      <c r="AD128" s="65">
        <v>0</v>
      </c>
      <c r="AE128" s="65">
        <v>0</v>
      </c>
      <c r="AF128" s="65">
        <v>0</v>
      </c>
      <c r="AG128" s="65">
        <v>0</v>
      </c>
      <c r="AH128" s="65">
        <v>0</v>
      </c>
      <c r="AI128" s="65">
        <v>0</v>
      </c>
      <c r="AJ128" s="65">
        <v>0</v>
      </c>
      <c r="AK128" s="65">
        <v>103767.83</v>
      </c>
      <c r="AL128" s="65">
        <v>10000</v>
      </c>
    </row>
    <row r="129" spans="1:39" ht="31.5" x14ac:dyDescent="0.25">
      <c r="A129" s="68" t="s">
        <v>201</v>
      </c>
      <c r="B129" s="69" t="s">
        <v>253</v>
      </c>
      <c r="C129" s="64">
        <f t="shared" si="17"/>
        <v>932004.83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5">
        <v>0</v>
      </c>
      <c r="L129" s="65">
        <v>0</v>
      </c>
      <c r="M129" s="65">
        <v>0</v>
      </c>
      <c r="N129" s="65">
        <v>0</v>
      </c>
      <c r="O129" s="65">
        <v>0</v>
      </c>
      <c r="P129" s="65">
        <v>880</v>
      </c>
      <c r="Q129" s="65">
        <v>902687.32</v>
      </c>
      <c r="R129" s="65">
        <v>0</v>
      </c>
      <c r="S129" s="65">
        <v>0</v>
      </c>
      <c r="T129" s="65">
        <v>0</v>
      </c>
      <c r="U129" s="65">
        <v>0</v>
      </c>
      <c r="V129" s="65">
        <v>0</v>
      </c>
      <c r="W129" s="65">
        <v>0</v>
      </c>
      <c r="X129" s="65">
        <v>0</v>
      </c>
      <c r="Y129" s="65">
        <v>0</v>
      </c>
      <c r="Z129" s="65">
        <v>0</v>
      </c>
      <c r="AA129" s="65">
        <v>0</v>
      </c>
      <c r="AB129" s="65">
        <v>0</v>
      </c>
      <c r="AC129" s="65">
        <v>0</v>
      </c>
      <c r="AD129" s="65">
        <v>0</v>
      </c>
      <c r="AE129" s="65">
        <v>0</v>
      </c>
      <c r="AF129" s="65">
        <v>0</v>
      </c>
      <c r="AG129" s="65">
        <v>0</v>
      </c>
      <c r="AH129" s="65">
        <v>0</v>
      </c>
      <c r="AI129" s="65">
        <v>0</v>
      </c>
      <c r="AJ129" s="65">
        <v>19317.509999999998</v>
      </c>
      <c r="AK129" s="65">
        <v>0</v>
      </c>
      <c r="AL129" s="65">
        <v>10000</v>
      </c>
      <c r="AM129" s="1">
        <f>AJ129/SUM(E129,G129,I129,K129,M129,O129,Q129,S129,U129,W129,Y129,AA129,AC129,AE129,AG129)*100</f>
        <v>2.1400001497750072</v>
      </c>
    </row>
    <row r="130" spans="1:39" ht="31.5" x14ac:dyDescent="0.25">
      <c r="A130" s="68" t="s">
        <v>202</v>
      </c>
      <c r="B130" s="69" t="s">
        <v>254</v>
      </c>
      <c r="C130" s="64">
        <f t="shared" si="17"/>
        <v>1077527.56</v>
      </c>
      <c r="D130" s="65">
        <v>0</v>
      </c>
      <c r="E130" s="65">
        <v>0</v>
      </c>
      <c r="F130" s="65">
        <v>0</v>
      </c>
      <c r="G130" s="65">
        <v>0</v>
      </c>
      <c r="H130" s="65">
        <v>0</v>
      </c>
      <c r="I130" s="65">
        <v>0</v>
      </c>
      <c r="J130" s="65">
        <v>0</v>
      </c>
      <c r="K130" s="65">
        <v>0</v>
      </c>
      <c r="L130" s="65">
        <v>0</v>
      </c>
      <c r="M130" s="65">
        <v>0</v>
      </c>
      <c r="N130" s="65">
        <v>0</v>
      </c>
      <c r="O130" s="65">
        <v>0</v>
      </c>
      <c r="P130" s="65">
        <v>985</v>
      </c>
      <c r="Q130" s="65">
        <v>1045161.11</v>
      </c>
      <c r="R130" s="65">
        <v>0</v>
      </c>
      <c r="S130" s="65">
        <v>0</v>
      </c>
      <c r="T130" s="65">
        <v>0</v>
      </c>
      <c r="U130" s="65">
        <v>0</v>
      </c>
      <c r="V130" s="65">
        <v>0</v>
      </c>
      <c r="W130" s="65">
        <v>0</v>
      </c>
      <c r="X130" s="65">
        <v>0</v>
      </c>
      <c r="Y130" s="65">
        <v>0</v>
      </c>
      <c r="Z130" s="65">
        <v>0</v>
      </c>
      <c r="AA130" s="65">
        <v>0</v>
      </c>
      <c r="AB130" s="65">
        <v>0</v>
      </c>
      <c r="AC130" s="65">
        <v>0</v>
      </c>
      <c r="AD130" s="65">
        <v>0</v>
      </c>
      <c r="AE130" s="65">
        <v>0</v>
      </c>
      <c r="AF130" s="65">
        <v>0</v>
      </c>
      <c r="AG130" s="65">
        <v>0</v>
      </c>
      <c r="AH130" s="65">
        <v>0</v>
      </c>
      <c r="AI130" s="65">
        <v>0</v>
      </c>
      <c r="AJ130" s="65">
        <v>22366.45</v>
      </c>
      <c r="AK130" s="65">
        <v>0</v>
      </c>
      <c r="AL130" s="65">
        <v>10000</v>
      </c>
      <c r="AM130" s="1">
        <f t="shared" ref="AM130:AM139" si="18">AJ130/SUM(E130,G130,I130,K130,M130,O130,Q130,S130,U130,W130,Y130,AA130,AC130,AE130,AG130)*100</f>
        <v>2.1400002148950987</v>
      </c>
    </row>
    <row r="131" spans="1:39" ht="15.75" x14ac:dyDescent="0.25">
      <c r="A131" s="68" t="s">
        <v>203</v>
      </c>
      <c r="B131" s="69" t="s">
        <v>255</v>
      </c>
      <c r="C131" s="64">
        <f t="shared" si="17"/>
        <v>13210517.290000003</v>
      </c>
      <c r="D131" s="65">
        <v>0</v>
      </c>
      <c r="E131" s="65">
        <v>0</v>
      </c>
      <c r="F131" s="65">
        <v>574.20000000000005</v>
      </c>
      <c r="G131" s="65">
        <v>1709660.17</v>
      </c>
      <c r="H131" s="65">
        <v>794</v>
      </c>
      <c r="I131" s="65">
        <v>2653618.4</v>
      </c>
      <c r="J131" s="65">
        <v>780</v>
      </c>
      <c r="K131" s="65">
        <v>4445680.03</v>
      </c>
      <c r="L131" s="65">
        <v>0</v>
      </c>
      <c r="M131" s="65">
        <v>0</v>
      </c>
      <c r="N131" s="65">
        <v>0</v>
      </c>
      <c r="O131" s="65">
        <v>0</v>
      </c>
      <c r="P131" s="65">
        <v>320</v>
      </c>
      <c r="Q131" s="65">
        <v>431270</v>
      </c>
      <c r="R131" s="65">
        <v>0</v>
      </c>
      <c r="S131" s="65">
        <v>0</v>
      </c>
      <c r="T131" s="65">
        <v>770</v>
      </c>
      <c r="U131" s="65">
        <v>2238460.89</v>
      </c>
      <c r="V131" s="65">
        <v>0</v>
      </c>
      <c r="W131" s="65">
        <v>0</v>
      </c>
      <c r="X131" s="65">
        <v>0</v>
      </c>
      <c r="Y131" s="65">
        <v>0</v>
      </c>
      <c r="Z131" s="65">
        <v>0</v>
      </c>
      <c r="AA131" s="65">
        <v>0</v>
      </c>
      <c r="AB131" s="65">
        <v>250</v>
      </c>
      <c r="AC131" s="65">
        <v>662308.98</v>
      </c>
      <c r="AD131" s="65">
        <v>0</v>
      </c>
      <c r="AE131" s="65">
        <v>0</v>
      </c>
      <c r="AF131" s="65">
        <v>310</v>
      </c>
      <c r="AG131" s="65">
        <v>782946.4</v>
      </c>
      <c r="AH131" s="65">
        <v>0</v>
      </c>
      <c r="AI131" s="65">
        <v>0</v>
      </c>
      <c r="AJ131" s="65">
        <v>276572.42</v>
      </c>
      <c r="AK131" s="65">
        <v>0</v>
      </c>
      <c r="AL131" s="65">
        <v>10000</v>
      </c>
      <c r="AM131" s="1">
        <f t="shared" si="18"/>
        <v>2.1399999983132076</v>
      </c>
    </row>
    <row r="132" spans="1:39" ht="15.75" x14ac:dyDescent="0.25">
      <c r="A132" s="68" t="s">
        <v>204</v>
      </c>
      <c r="B132" s="69" t="s">
        <v>256</v>
      </c>
      <c r="C132" s="64">
        <f t="shared" si="17"/>
        <v>14120189.619999997</v>
      </c>
      <c r="D132" s="65">
        <v>0</v>
      </c>
      <c r="E132" s="65">
        <v>0</v>
      </c>
      <c r="F132" s="65">
        <v>594</v>
      </c>
      <c r="G132" s="65">
        <v>1408004.56</v>
      </c>
      <c r="H132" s="65">
        <v>794</v>
      </c>
      <c r="I132" s="65">
        <v>2688675.55</v>
      </c>
      <c r="J132" s="65">
        <v>851</v>
      </c>
      <c r="K132" s="65">
        <v>5431749.75</v>
      </c>
      <c r="L132" s="65">
        <v>0</v>
      </c>
      <c r="M132" s="65">
        <v>0</v>
      </c>
      <c r="N132" s="65">
        <v>0</v>
      </c>
      <c r="O132" s="65">
        <v>0</v>
      </c>
      <c r="P132" s="65">
        <v>320</v>
      </c>
      <c r="Q132" s="65">
        <v>443305.35</v>
      </c>
      <c r="R132" s="65">
        <v>0</v>
      </c>
      <c r="S132" s="65">
        <v>0</v>
      </c>
      <c r="T132" s="65">
        <v>770</v>
      </c>
      <c r="U132" s="65">
        <v>2370856.5299999998</v>
      </c>
      <c r="V132" s="65">
        <v>0</v>
      </c>
      <c r="W132" s="65">
        <v>0</v>
      </c>
      <c r="X132" s="65">
        <v>0</v>
      </c>
      <c r="Y132" s="65">
        <v>0</v>
      </c>
      <c r="Z132" s="65">
        <v>0</v>
      </c>
      <c r="AA132" s="65">
        <v>0</v>
      </c>
      <c r="AB132" s="65">
        <v>250</v>
      </c>
      <c r="AC132" s="65">
        <v>689019.94</v>
      </c>
      <c r="AD132" s="65">
        <v>0</v>
      </c>
      <c r="AE132" s="65">
        <v>0</v>
      </c>
      <c r="AF132" s="65">
        <v>310</v>
      </c>
      <c r="AG132" s="65">
        <v>782946.4</v>
      </c>
      <c r="AH132" s="65">
        <v>0</v>
      </c>
      <c r="AI132" s="65">
        <v>0</v>
      </c>
      <c r="AJ132" s="65">
        <v>295631.53999999998</v>
      </c>
      <c r="AK132" s="65">
        <v>0</v>
      </c>
      <c r="AL132" s="65">
        <v>10000</v>
      </c>
      <c r="AM132" s="1">
        <f t="shared" si="18"/>
        <v>2.139999978920788</v>
      </c>
    </row>
    <row r="133" spans="1:39" ht="15.75" x14ac:dyDescent="0.25">
      <c r="A133" s="68" t="s">
        <v>205</v>
      </c>
      <c r="B133" s="69" t="s">
        <v>257</v>
      </c>
      <c r="C133" s="64">
        <f t="shared" ref="C133:C139" si="19">SUM(E133,G133,I133,K133,M133,O133,Q133,S133,U133,W133,Y133,AA133,AC133,AE133,AG133,AJ133,AK133,AL133,AI133)</f>
        <v>10647240.969999999</v>
      </c>
      <c r="D133" s="65">
        <v>0</v>
      </c>
      <c r="E133" s="65">
        <v>0</v>
      </c>
      <c r="F133" s="65">
        <v>574.20000000000005</v>
      </c>
      <c r="G133" s="65">
        <v>2207076.19</v>
      </c>
      <c r="H133" s="65">
        <v>819</v>
      </c>
      <c r="I133" s="65">
        <v>3827126.75</v>
      </c>
      <c r="J133" s="65">
        <v>0</v>
      </c>
      <c r="K133" s="65">
        <v>0</v>
      </c>
      <c r="L133" s="65">
        <v>0</v>
      </c>
      <c r="M133" s="65">
        <v>0</v>
      </c>
      <c r="N133" s="65">
        <v>0</v>
      </c>
      <c r="O133" s="65">
        <v>0</v>
      </c>
      <c r="P133" s="65">
        <v>320</v>
      </c>
      <c r="Q133" s="65">
        <v>450294.02</v>
      </c>
      <c r="R133" s="65">
        <v>0</v>
      </c>
      <c r="S133" s="65">
        <v>0</v>
      </c>
      <c r="T133" s="65">
        <v>770</v>
      </c>
      <c r="U133" s="65">
        <v>2457226.16</v>
      </c>
      <c r="V133" s="65">
        <v>0</v>
      </c>
      <c r="W133" s="65">
        <v>0</v>
      </c>
      <c r="X133" s="65">
        <v>0</v>
      </c>
      <c r="Y133" s="65">
        <v>0</v>
      </c>
      <c r="Z133" s="65">
        <v>0</v>
      </c>
      <c r="AA133" s="65">
        <v>0</v>
      </c>
      <c r="AB133" s="65">
        <v>250</v>
      </c>
      <c r="AC133" s="65">
        <v>689703.86</v>
      </c>
      <c r="AD133" s="65">
        <v>0</v>
      </c>
      <c r="AE133" s="65">
        <v>0</v>
      </c>
      <c r="AF133" s="65">
        <v>310</v>
      </c>
      <c r="AG133" s="65">
        <v>782946.4</v>
      </c>
      <c r="AH133" s="65">
        <v>0</v>
      </c>
      <c r="AI133" s="65">
        <v>0</v>
      </c>
      <c r="AJ133" s="65">
        <v>222867.59</v>
      </c>
      <c r="AK133" s="65">
        <v>0</v>
      </c>
      <c r="AL133" s="65">
        <v>10000</v>
      </c>
      <c r="AM133" s="1">
        <f t="shared" si="18"/>
        <v>2.1399999968120982</v>
      </c>
    </row>
    <row r="134" spans="1:39" ht="31.5" x14ac:dyDescent="0.25">
      <c r="A134" s="68" t="s">
        <v>206</v>
      </c>
      <c r="B134" s="69" t="s">
        <v>258</v>
      </c>
      <c r="C134" s="64">
        <f t="shared" si="19"/>
        <v>1027043.71</v>
      </c>
      <c r="D134" s="65">
        <v>0</v>
      </c>
      <c r="E134" s="65">
        <v>0</v>
      </c>
      <c r="F134" s="65">
        <v>0</v>
      </c>
      <c r="G134" s="65">
        <v>0</v>
      </c>
      <c r="H134" s="65">
        <v>0</v>
      </c>
      <c r="I134" s="65">
        <v>0</v>
      </c>
      <c r="J134" s="65">
        <v>0</v>
      </c>
      <c r="K134" s="65">
        <v>0</v>
      </c>
      <c r="L134" s="65">
        <v>0</v>
      </c>
      <c r="M134" s="65">
        <v>0</v>
      </c>
      <c r="N134" s="65">
        <v>0</v>
      </c>
      <c r="O134" s="65">
        <v>0</v>
      </c>
      <c r="P134" s="65">
        <v>0</v>
      </c>
      <c r="Q134" s="65">
        <v>0</v>
      </c>
      <c r="R134" s="65">
        <v>0</v>
      </c>
      <c r="S134" s="65">
        <v>0</v>
      </c>
      <c r="T134" s="65">
        <v>0</v>
      </c>
      <c r="U134" s="65">
        <v>0</v>
      </c>
      <c r="V134" s="65">
        <v>0</v>
      </c>
      <c r="W134" s="65">
        <v>0</v>
      </c>
      <c r="X134" s="65">
        <v>0</v>
      </c>
      <c r="Y134" s="65">
        <v>0</v>
      </c>
      <c r="Z134" s="65">
        <v>0</v>
      </c>
      <c r="AA134" s="65">
        <v>0</v>
      </c>
      <c r="AB134" s="65">
        <v>0</v>
      </c>
      <c r="AC134" s="65">
        <v>0</v>
      </c>
      <c r="AD134" s="65">
        <v>0</v>
      </c>
      <c r="AE134" s="65">
        <v>0</v>
      </c>
      <c r="AF134" s="65">
        <v>0</v>
      </c>
      <c r="AG134" s="65">
        <v>0</v>
      </c>
      <c r="AH134" s="65">
        <v>0</v>
      </c>
      <c r="AI134" s="65">
        <v>0</v>
      </c>
      <c r="AJ134" s="65">
        <v>0</v>
      </c>
      <c r="AK134" s="65">
        <v>1017043.71</v>
      </c>
      <c r="AL134" s="65">
        <v>10000</v>
      </c>
      <c r="AM134" s="1" t="e">
        <f t="shared" si="18"/>
        <v>#DIV/0!</v>
      </c>
    </row>
    <row r="135" spans="1:39" ht="31.5" x14ac:dyDescent="0.25">
      <c r="A135" s="68" t="s">
        <v>207</v>
      </c>
      <c r="B135" s="69" t="s">
        <v>259</v>
      </c>
      <c r="C135" s="64">
        <f t="shared" si="19"/>
        <v>842973.46</v>
      </c>
      <c r="D135" s="65">
        <v>0</v>
      </c>
      <c r="E135" s="65">
        <v>0</v>
      </c>
      <c r="F135" s="65">
        <v>0</v>
      </c>
      <c r="G135" s="65">
        <v>0</v>
      </c>
      <c r="H135" s="65">
        <v>0</v>
      </c>
      <c r="I135" s="65">
        <v>0</v>
      </c>
      <c r="J135" s="65">
        <v>0</v>
      </c>
      <c r="K135" s="65">
        <v>0</v>
      </c>
      <c r="L135" s="65">
        <v>0</v>
      </c>
      <c r="M135" s="65">
        <v>0</v>
      </c>
      <c r="N135" s="65">
        <v>0</v>
      </c>
      <c r="O135" s="65">
        <v>0</v>
      </c>
      <c r="P135" s="65">
        <v>0</v>
      </c>
      <c r="Q135" s="65">
        <v>0</v>
      </c>
      <c r="R135" s="65">
        <v>0</v>
      </c>
      <c r="S135" s="65">
        <v>0</v>
      </c>
      <c r="T135" s="65">
        <v>0</v>
      </c>
      <c r="U135" s="65">
        <v>0</v>
      </c>
      <c r="V135" s="65">
        <v>0</v>
      </c>
      <c r="W135" s="65">
        <v>0</v>
      </c>
      <c r="X135" s="65">
        <v>0</v>
      </c>
      <c r="Y135" s="65">
        <v>0</v>
      </c>
      <c r="Z135" s="65">
        <v>0</v>
      </c>
      <c r="AA135" s="65">
        <v>0</v>
      </c>
      <c r="AB135" s="65">
        <v>0</v>
      </c>
      <c r="AC135" s="65">
        <v>0</v>
      </c>
      <c r="AD135" s="65">
        <v>0</v>
      </c>
      <c r="AE135" s="65">
        <v>0</v>
      </c>
      <c r="AF135" s="65">
        <v>0</v>
      </c>
      <c r="AG135" s="65">
        <v>0</v>
      </c>
      <c r="AH135" s="65">
        <v>0</v>
      </c>
      <c r="AI135" s="65">
        <v>0</v>
      </c>
      <c r="AJ135" s="65">
        <v>0</v>
      </c>
      <c r="AK135" s="65">
        <v>832973.46</v>
      </c>
      <c r="AL135" s="65">
        <v>10000</v>
      </c>
      <c r="AM135" s="1" t="e">
        <f t="shared" si="18"/>
        <v>#DIV/0!</v>
      </c>
    </row>
    <row r="136" spans="1:39" ht="31.5" x14ac:dyDescent="0.25">
      <c r="A136" s="68" t="s">
        <v>208</v>
      </c>
      <c r="B136" s="69" t="s">
        <v>260</v>
      </c>
      <c r="C136" s="64">
        <f t="shared" si="19"/>
        <v>206518.19</v>
      </c>
      <c r="D136" s="65">
        <v>0</v>
      </c>
      <c r="E136" s="65">
        <v>0</v>
      </c>
      <c r="F136" s="65">
        <v>0</v>
      </c>
      <c r="G136" s="65">
        <v>0</v>
      </c>
      <c r="H136" s="65">
        <v>0</v>
      </c>
      <c r="I136" s="65">
        <v>0</v>
      </c>
      <c r="J136" s="65">
        <v>0</v>
      </c>
      <c r="K136" s="65">
        <v>0</v>
      </c>
      <c r="L136" s="65">
        <v>0</v>
      </c>
      <c r="M136" s="65">
        <v>0</v>
      </c>
      <c r="N136" s="65">
        <v>0</v>
      </c>
      <c r="O136" s="65">
        <v>0</v>
      </c>
      <c r="P136" s="65">
        <v>0</v>
      </c>
      <c r="Q136" s="65">
        <v>0</v>
      </c>
      <c r="R136" s="65">
        <v>0</v>
      </c>
      <c r="S136" s="65">
        <v>0</v>
      </c>
      <c r="T136" s="65">
        <v>0</v>
      </c>
      <c r="U136" s="65">
        <v>0</v>
      </c>
      <c r="V136" s="65">
        <v>0</v>
      </c>
      <c r="W136" s="65">
        <v>0</v>
      </c>
      <c r="X136" s="65">
        <v>0</v>
      </c>
      <c r="Y136" s="65">
        <v>0</v>
      </c>
      <c r="Z136" s="65">
        <v>0</v>
      </c>
      <c r="AA136" s="65">
        <v>0</v>
      </c>
      <c r="AB136" s="65">
        <v>0</v>
      </c>
      <c r="AC136" s="65">
        <v>0</v>
      </c>
      <c r="AD136" s="65">
        <v>0</v>
      </c>
      <c r="AE136" s="65">
        <v>0</v>
      </c>
      <c r="AF136" s="65">
        <v>0</v>
      </c>
      <c r="AG136" s="65">
        <v>0</v>
      </c>
      <c r="AH136" s="65">
        <v>0</v>
      </c>
      <c r="AI136" s="65">
        <v>0</v>
      </c>
      <c r="AJ136" s="65">
        <v>0</v>
      </c>
      <c r="AK136" s="65">
        <v>196518.19</v>
      </c>
      <c r="AL136" s="65">
        <v>10000</v>
      </c>
      <c r="AM136" s="1" t="e">
        <f t="shared" si="18"/>
        <v>#DIV/0!</v>
      </c>
    </row>
    <row r="137" spans="1:39" ht="15.75" x14ac:dyDescent="0.25">
      <c r="A137" s="68" t="s">
        <v>209</v>
      </c>
      <c r="B137" s="69" t="s">
        <v>261</v>
      </c>
      <c r="C137" s="64">
        <f t="shared" si="19"/>
        <v>5572626.1119999997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949</v>
      </c>
      <c r="K137" s="65">
        <v>4782670</v>
      </c>
      <c r="L137" s="65">
        <v>0</v>
      </c>
      <c r="M137" s="65">
        <v>0</v>
      </c>
      <c r="N137" s="65">
        <v>0</v>
      </c>
      <c r="O137" s="65">
        <v>0</v>
      </c>
      <c r="P137" s="65">
        <v>0</v>
      </c>
      <c r="Q137" s="65">
        <v>0</v>
      </c>
      <c r="R137" s="65">
        <v>0</v>
      </c>
      <c r="S137" s="65">
        <v>0</v>
      </c>
      <c r="T137" s="65">
        <v>0</v>
      </c>
      <c r="U137" s="65">
        <v>0</v>
      </c>
      <c r="V137" s="65">
        <v>0</v>
      </c>
      <c r="W137" s="65">
        <v>0</v>
      </c>
      <c r="X137" s="65">
        <v>0</v>
      </c>
      <c r="Y137" s="65">
        <v>0</v>
      </c>
      <c r="Z137" s="65">
        <v>0</v>
      </c>
      <c r="AA137" s="65">
        <v>0</v>
      </c>
      <c r="AB137" s="65">
        <v>246.6</v>
      </c>
      <c r="AC137" s="65">
        <v>468960</v>
      </c>
      <c r="AD137" s="65">
        <v>3</v>
      </c>
      <c r="AE137" s="65">
        <v>17020</v>
      </c>
      <c r="AF137" s="65">
        <v>92</v>
      </c>
      <c r="AG137" s="65">
        <v>177430</v>
      </c>
      <c r="AH137" s="65">
        <v>0</v>
      </c>
      <c r="AI137" s="65">
        <v>0</v>
      </c>
      <c r="AJ137" s="65">
        <v>116546.11200000001</v>
      </c>
      <c r="AK137" s="65">
        <v>0</v>
      </c>
      <c r="AL137" s="65">
        <v>10000</v>
      </c>
      <c r="AM137" s="1">
        <f t="shared" si="18"/>
        <v>2.14</v>
      </c>
    </row>
    <row r="138" spans="1:39" ht="15.75" x14ac:dyDescent="0.25">
      <c r="A138" s="68" t="s">
        <v>210</v>
      </c>
      <c r="B138" s="69" t="s">
        <v>262</v>
      </c>
      <c r="C138" s="64">
        <f t="shared" si="19"/>
        <v>998786.69799999997</v>
      </c>
      <c r="D138" s="65">
        <v>0</v>
      </c>
      <c r="E138" s="65">
        <v>0</v>
      </c>
      <c r="F138" s="65">
        <v>96</v>
      </c>
      <c r="G138" s="65">
        <v>484490</v>
      </c>
      <c r="H138" s="65">
        <v>0</v>
      </c>
      <c r="I138" s="65">
        <v>0</v>
      </c>
      <c r="J138" s="65">
        <v>10.8</v>
      </c>
      <c r="K138" s="65">
        <v>483580</v>
      </c>
      <c r="L138" s="65">
        <v>0</v>
      </c>
      <c r="M138" s="65">
        <v>0</v>
      </c>
      <c r="N138" s="65">
        <v>0</v>
      </c>
      <c r="O138" s="65">
        <v>0</v>
      </c>
      <c r="P138" s="65">
        <v>0</v>
      </c>
      <c r="Q138" s="65">
        <v>0</v>
      </c>
      <c r="R138" s="65">
        <v>0</v>
      </c>
      <c r="S138" s="65">
        <v>0</v>
      </c>
      <c r="T138" s="65">
        <v>0</v>
      </c>
      <c r="U138" s="65">
        <v>0</v>
      </c>
      <c r="V138" s="65">
        <v>0</v>
      </c>
      <c r="W138" s="65">
        <v>0</v>
      </c>
      <c r="X138" s="65">
        <v>0</v>
      </c>
      <c r="Y138" s="65">
        <v>0</v>
      </c>
      <c r="Z138" s="65">
        <v>0</v>
      </c>
      <c r="AA138" s="65">
        <v>0</v>
      </c>
      <c r="AB138" s="65">
        <v>0</v>
      </c>
      <c r="AC138" s="65">
        <v>0</v>
      </c>
      <c r="AD138" s="65">
        <v>0</v>
      </c>
      <c r="AE138" s="65">
        <v>0</v>
      </c>
      <c r="AF138" s="65">
        <v>0</v>
      </c>
      <c r="AG138" s="65">
        <v>0</v>
      </c>
      <c r="AH138" s="65">
        <v>0</v>
      </c>
      <c r="AI138" s="65">
        <v>0</v>
      </c>
      <c r="AJ138" s="65">
        <v>20716.698000000004</v>
      </c>
      <c r="AK138" s="65">
        <v>0</v>
      </c>
      <c r="AL138" s="65">
        <v>10000</v>
      </c>
      <c r="AM138" s="1">
        <f t="shared" si="18"/>
        <v>2.14</v>
      </c>
    </row>
    <row r="139" spans="1:39" ht="15.75" x14ac:dyDescent="0.25">
      <c r="A139" s="68" t="s">
        <v>211</v>
      </c>
      <c r="B139" s="69" t="s">
        <v>263</v>
      </c>
      <c r="C139" s="64">
        <f t="shared" si="19"/>
        <v>998786.69799999997</v>
      </c>
      <c r="D139" s="65">
        <v>0</v>
      </c>
      <c r="E139" s="65">
        <v>0</v>
      </c>
      <c r="F139" s="65">
        <v>96</v>
      </c>
      <c r="G139" s="65">
        <v>484490</v>
      </c>
      <c r="H139" s="65">
        <v>0</v>
      </c>
      <c r="I139" s="65">
        <v>0</v>
      </c>
      <c r="J139" s="65">
        <v>10.8</v>
      </c>
      <c r="K139" s="65">
        <v>483580</v>
      </c>
      <c r="L139" s="65">
        <v>0</v>
      </c>
      <c r="M139" s="65">
        <v>0</v>
      </c>
      <c r="N139" s="65">
        <v>0</v>
      </c>
      <c r="O139" s="65">
        <v>0</v>
      </c>
      <c r="P139" s="65">
        <v>0</v>
      </c>
      <c r="Q139" s="65">
        <v>0</v>
      </c>
      <c r="R139" s="65">
        <v>0</v>
      </c>
      <c r="S139" s="65">
        <v>0</v>
      </c>
      <c r="T139" s="65">
        <v>0</v>
      </c>
      <c r="U139" s="65">
        <v>0</v>
      </c>
      <c r="V139" s="65">
        <v>0</v>
      </c>
      <c r="W139" s="65">
        <v>0</v>
      </c>
      <c r="X139" s="65">
        <v>0</v>
      </c>
      <c r="Y139" s="65">
        <v>0</v>
      </c>
      <c r="Z139" s="65">
        <v>0</v>
      </c>
      <c r="AA139" s="65">
        <v>0</v>
      </c>
      <c r="AB139" s="65">
        <v>0</v>
      </c>
      <c r="AC139" s="65">
        <v>0</v>
      </c>
      <c r="AD139" s="65">
        <v>0</v>
      </c>
      <c r="AE139" s="65">
        <v>0</v>
      </c>
      <c r="AF139" s="65">
        <v>0</v>
      </c>
      <c r="AG139" s="65">
        <v>0</v>
      </c>
      <c r="AH139" s="65">
        <v>0</v>
      </c>
      <c r="AI139" s="65">
        <v>0</v>
      </c>
      <c r="AJ139" s="65">
        <v>20716.698000000004</v>
      </c>
      <c r="AK139" s="65">
        <v>0</v>
      </c>
      <c r="AL139" s="65">
        <v>10000</v>
      </c>
      <c r="AM139" s="1">
        <f t="shared" si="18"/>
        <v>2.14</v>
      </c>
    </row>
    <row r="140" spans="1:39" ht="33.75" customHeight="1" x14ac:dyDescent="0.25">
      <c r="A140" s="68"/>
      <c r="B140" s="66" t="s">
        <v>81</v>
      </c>
      <c r="C140" s="65">
        <f t="shared" ref="C140:AL140" si="20">SUM(C87:C139)</f>
        <v>55895996.958000004</v>
      </c>
      <c r="D140" s="65">
        <f t="shared" si="20"/>
        <v>0</v>
      </c>
      <c r="E140" s="65">
        <f t="shared" si="20"/>
        <v>0</v>
      </c>
      <c r="F140" s="65">
        <f t="shared" si="20"/>
        <v>1934.4</v>
      </c>
      <c r="G140" s="65">
        <f t="shared" si="20"/>
        <v>6293720.9199999999</v>
      </c>
      <c r="H140" s="65">
        <f t="shared" si="20"/>
        <v>2407</v>
      </c>
      <c r="I140" s="65">
        <f t="shared" si="20"/>
        <v>9169420.6999999993</v>
      </c>
      <c r="J140" s="65">
        <f t="shared" si="20"/>
        <v>2601.6000000000004</v>
      </c>
      <c r="K140" s="65">
        <f t="shared" si="20"/>
        <v>15627259.780000001</v>
      </c>
      <c r="L140" s="65">
        <f t="shared" si="20"/>
        <v>0</v>
      </c>
      <c r="M140" s="65">
        <f t="shared" si="20"/>
        <v>0</v>
      </c>
      <c r="N140" s="65">
        <f t="shared" si="20"/>
        <v>0</v>
      </c>
      <c r="O140" s="65">
        <f t="shared" si="20"/>
        <v>0</v>
      </c>
      <c r="P140" s="65">
        <f t="shared" si="20"/>
        <v>2825</v>
      </c>
      <c r="Q140" s="65">
        <f t="shared" si="20"/>
        <v>3272717.8</v>
      </c>
      <c r="R140" s="65">
        <f t="shared" si="20"/>
        <v>0</v>
      </c>
      <c r="S140" s="65">
        <f t="shared" si="20"/>
        <v>0</v>
      </c>
      <c r="T140" s="65">
        <f t="shared" si="20"/>
        <v>2310</v>
      </c>
      <c r="U140" s="65">
        <f t="shared" si="20"/>
        <v>7066543.5800000001</v>
      </c>
      <c r="V140" s="65">
        <f t="shared" si="20"/>
        <v>0</v>
      </c>
      <c r="W140" s="65">
        <f t="shared" si="20"/>
        <v>0</v>
      </c>
      <c r="X140" s="65">
        <f t="shared" si="20"/>
        <v>0</v>
      </c>
      <c r="Y140" s="65">
        <f t="shared" si="20"/>
        <v>0</v>
      </c>
      <c r="Z140" s="65">
        <f t="shared" si="20"/>
        <v>0</v>
      </c>
      <c r="AA140" s="65">
        <f t="shared" si="20"/>
        <v>0</v>
      </c>
      <c r="AB140" s="65">
        <f t="shared" si="20"/>
        <v>996.6</v>
      </c>
      <c r="AC140" s="65">
        <f t="shared" si="20"/>
        <v>2509992.7799999998</v>
      </c>
      <c r="AD140" s="65">
        <f t="shared" si="20"/>
        <v>3</v>
      </c>
      <c r="AE140" s="65">
        <f t="shared" si="20"/>
        <v>17020</v>
      </c>
      <c r="AF140" s="65">
        <f t="shared" si="20"/>
        <v>1022</v>
      </c>
      <c r="AG140" s="65">
        <f t="shared" si="20"/>
        <v>2526269.2000000002</v>
      </c>
      <c r="AH140" s="65">
        <f t="shared" si="20"/>
        <v>0</v>
      </c>
      <c r="AI140" s="65">
        <f t="shared" si="20"/>
        <v>0</v>
      </c>
      <c r="AJ140" s="65">
        <f t="shared" si="20"/>
        <v>994735.01799999981</v>
      </c>
      <c r="AK140" s="65">
        <f t="shared" si="20"/>
        <v>7888317.1800000016</v>
      </c>
      <c r="AL140" s="65">
        <f t="shared" si="20"/>
        <v>530000</v>
      </c>
    </row>
    <row r="141" spans="1:39" ht="15.75" x14ac:dyDescent="0.25">
      <c r="A141" s="143" t="s">
        <v>144</v>
      </c>
      <c r="B141" s="144"/>
      <c r="C141" s="144"/>
      <c r="D141" s="144"/>
      <c r="E141" s="144"/>
      <c r="F141" s="144"/>
      <c r="G141" s="144"/>
      <c r="H141" s="144"/>
      <c r="I141" s="144"/>
      <c r="J141" s="144"/>
      <c r="K141" s="144"/>
      <c r="L141" s="144"/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  <c r="Y141" s="144"/>
      <c r="Z141" s="144"/>
      <c r="AA141" s="144"/>
      <c r="AB141" s="144"/>
      <c r="AC141" s="144"/>
      <c r="AD141" s="144"/>
      <c r="AE141" s="144"/>
      <c r="AF141" s="144"/>
      <c r="AG141" s="144"/>
      <c r="AH141" s="144"/>
      <c r="AI141" s="144"/>
      <c r="AJ141" s="144"/>
      <c r="AK141" s="144"/>
      <c r="AL141" s="145"/>
    </row>
    <row r="142" spans="1:39" ht="17.25" customHeight="1" x14ac:dyDescent="0.25">
      <c r="A142" s="68" t="s">
        <v>112</v>
      </c>
      <c r="B142" s="69" t="s">
        <v>265</v>
      </c>
      <c r="C142" s="64">
        <f t="shared" ref="C142:C154" si="21">SUM(E142,G142,I142,K142,M142,O142,Q142,S142,U142,W142,Y142,AA142,AC142,AE142,AG142,AJ142,AK142,AL142,AI142)</f>
        <v>5907462</v>
      </c>
      <c r="D142" s="65">
        <v>516.53</v>
      </c>
      <c r="E142" s="65">
        <v>2113076</v>
      </c>
      <c r="F142" s="65">
        <v>0</v>
      </c>
      <c r="G142" s="65">
        <v>0</v>
      </c>
      <c r="H142" s="65">
        <v>816</v>
      </c>
      <c r="I142" s="65">
        <v>1688506</v>
      </c>
      <c r="J142" s="65">
        <v>172.8</v>
      </c>
      <c r="K142" s="65">
        <v>2105880</v>
      </c>
      <c r="L142" s="65">
        <v>0</v>
      </c>
      <c r="M142" s="65">
        <v>0</v>
      </c>
      <c r="N142" s="65">
        <v>0</v>
      </c>
      <c r="O142" s="65">
        <v>0</v>
      </c>
      <c r="P142" s="65">
        <v>0</v>
      </c>
      <c r="Q142" s="65">
        <v>0</v>
      </c>
      <c r="R142" s="65">
        <v>0</v>
      </c>
      <c r="S142" s="65">
        <v>0</v>
      </c>
      <c r="T142" s="65">
        <v>0</v>
      </c>
      <c r="U142" s="65">
        <v>0</v>
      </c>
      <c r="V142" s="65">
        <v>0</v>
      </c>
      <c r="W142" s="65">
        <v>0</v>
      </c>
      <c r="X142" s="65">
        <v>0</v>
      </c>
      <c r="Y142" s="65">
        <v>0</v>
      </c>
      <c r="Z142" s="65">
        <v>0</v>
      </c>
      <c r="AA142" s="65">
        <v>0</v>
      </c>
      <c r="AB142" s="65">
        <v>0</v>
      </c>
      <c r="AC142" s="65">
        <v>0</v>
      </c>
      <c r="AD142" s="65">
        <v>0</v>
      </c>
      <c r="AE142" s="65">
        <v>0</v>
      </c>
      <c r="AF142" s="65">
        <v>0</v>
      </c>
      <c r="AG142" s="65">
        <v>0</v>
      </c>
      <c r="AH142" s="65">
        <v>0</v>
      </c>
      <c r="AI142" s="65">
        <v>0</v>
      </c>
      <c r="AJ142" s="65">
        <v>0</v>
      </c>
      <c r="AK142" s="65">
        <v>0</v>
      </c>
      <c r="AL142" s="65">
        <v>0</v>
      </c>
      <c r="AM142" s="1">
        <f t="shared" ref="AM142:AM154" si="22">AJ142/C142*100</f>
        <v>0</v>
      </c>
    </row>
    <row r="143" spans="1:39" ht="18" customHeight="1" x14ac:dyDescent="0.25">
      <c r="A143" s="68" t="s">
        <v>113</v>
      </c>
      <c r="B143" s="69" t="s">
        <v>266</v>
      </c>
      <c r="C143" s="64">
        <f t="shared" si="21"/>
        <v>1618449</v>
      </c>
      <c r="D143" s="65">
        <v>0</v>
      </c>
      <c r="E143" s="65">
        <v>0</v>
      </c>
      <c r="F143" s="65">
        <v>0</v>
      </c>
      <c r="G143" s="65">
        <v>0</v>
      </c>
      <c r="H143" s="65">
        <v>488</v>
      </c>
      <c r="I143" s="65">
        <v>1618449</v>
      </c>
      <c r="J143" s="65">
        <v>0</v>
      </c>
      <c r="K143" s="65">
        <v>0</v>
      </c>
      <c r="L143" s="65">
        <v>0</v>
      </c>
      <c r="M143" s="65">
        <v>0</v>
      </c>
      <c r="N143" s="65">
        <v>0</v>
      </c>
      <c r="O143" s="65">
        <v>0</v>
      </c>
      <c r="P143" s="65">
        <v>0</v>
      </c>
      <c r="Q143" s="65">
        <v>0</v>
      </c>
      <c r="R143" s="65">
        <v>0</v>
      </c>
      <c r="S143" s="65">
        <v>0</v>
      </c>
      <c r="T143" s="65">
        <v>0</v>
      </c>
      <c r="U143" s="65">
        <v>0</v>
      </c>
      <c r="V143" s="65">
        <v>0</v>
      </c>
      <c r="W143" s="65">
        <v>0</v>
      </c>
      <c r="X143" s="65">
        <v>0</v>
      </c>
      <c r="Y143" s="65">
        <v>0</v>
      </c>
      <c r="Z143" s="65">
        <v>0</v>
      </c>
      <c r="AA143" s="65">
        <v>0</v>
      </c>
      <c r="AB143" s="65">
        <v>0</v>
      </c>
      <c r="AC143" s="65">
        <v>0</v>
      </c>
      <c r="AD143" s="65">
        <v>0</v>
      </c>
      <c r="AE143" s="65">
        <v>0</v>
      </c>
      <c r="AF143" s="65">
        <v>0</v>
      </c>
      <c r="AG143" s="65">
        <v>0</v>
      </c>
      <c r="AH143" s="65">
        <v>0</v>
      </c>
      <c r="AI143" s="65">
        <v>0</v>
      </c>
      <c r="AJ143" s="65">
        <v>0</v>
      </c>
      <c r="AK143" s="65">
        <v>0</v>
      </c>
      <c r="AL143" s="65">
        <v>0</v>
      </c>
      <c r="AM143" s="1">
        <f t="shared" si="22"/>
        <v>0</v>
      </c>
    </row>
    <row r="144" spans="1:39" ht="31.5" x14ac:dyDescent="0.25">
      <c r="A144" s="68" t="s">
        <v>114</v>
      </c>
      <c r="B144" s="69" t="s">
        <v>267</v>
      </c>
      <c r="C144" s="64">
        <f t="shared" si="21"/>
        <v>514714</v>
      </c>
      <c r="D144" s="65">
        <v>0</v>
      </c>
      <c r="E144" s="65">
        <v>0</v>
      </c>
      <c r="F144" s="65">
        <v>0</v>
      </c>
      <c r="G144" s="65">
        <v>0</v>
      </c>
      <c r="H144" s="65">
        <v>0</v>
      </c>
      <c r="I144" s="65">
        <v>0</v>
      </c>
      <c r="J144" s="65">
        <v>0</v>
      </c>
      <c r="K144" s="65">
        <v>0</v>
      </c>
      <c r="L144" s="65">
        <v>0</v>
      </c>
      <c r="M144" s="65">
        <v>0</v>
      </c>
      <c r="N144" s="65">
        <v>0</v>
      </c>
      <c r="O144" s="65">
        <v>0</v>
      </c>
      <c r="P144" s="65">
        <v>0</v>
      </c>
      <c r="Q144" s="65">
        <v>0</v>
      </c>
      <c r="R144" s="65">
        <v>0</v>
      </c>
      <c r="S144" s="65">
        <v>0</v>
      </c>
      <c r="T144" s="65">
        <v>0</v>
      </c>
      <c r="U144" s="65">
        <v>0</v>
      </c>
      <c r="V144" s="65">
        <v>0</v>
      </c>
      <c r="W144" s="65">
        <v>0</v>
      </c>
      <c r="X144" s="65">
        <v>0</v>
      </c>
      <c r="Y144" s="65">
        <v>0</v>
      </c>
      <c r="Z144" s="65">
        <v>0</v>
      </c>
      <c r="AA144" s="65">
        <v>0</v>
      </c>
      <c r="AB144" s="65">
        <v>0</v>
      </c>
      <c r="AC144" s="65">
        <v>0</v>
      </c>
      <c r="AD144" s="65">
        <v>0</v>
      </c>
      <c r="AE144" s="65">
        <v>0</v>
      </c>
      <c r="AF144" s="65">
        <v>6</v>
      </c>
      <c r="AG144" s="65">
        <v>514714</v>
      </c>
      <c r="AH144" s="65">
        <v>0</v>
      </c>
      <c r="AI144" s="65">
        <v>0</v>
      </c>
      <c r="AJ144" s="65">
        <v>0</v>
      </c>
      <c r="AK144" s="65">
        <v>0</v>
      </c>
      <c r="AL144" s="65">
        <v>0</v>
      </c>
      <c r="AM144" s="1">
        <f t="shared" si="22"/>
        <v>0</v>
      </c>
    </row>
    <row r="145" spans="1:39" ht="31.5" x14ac:dyDescent="0.25">
      <c r="A145" s="68" t="s">
        <v>115</v>
      </c>
      <c r="B145" s="69" t="s">
        <v>268</v>
      </c>
      <c r="C145" s="64">
        <f t="shared" si="21"/>
        <v>514714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5">
        <v>0</v>
      </c>
      <c r="L145" s="65">
        <v>0</v>
      </c>
      <c r="M145" s="65">
        <v>0</v>
      </c>
      <c r="N145" s="65">
        <v>0</v>
      </c>
      <c r="O145" s="65">
        <v>0</v>
      </c>
      <c r="P145" s="65">
        <v>0</v>
      </c>
      <c r="Q145" s="65">
        <v>0</v>
      </c>
      <c r="R145" s="65">
        <v>0</v>
      </c>
      <c r="S145" s="65">
        <v>0</v>
      </c>
      <c r="T145" s="65">
        <v>0</v>
      </c>
      <c r="U145" s="65">
        <v>0</v>
      </c>
      <c r="V145" s="65">
        <v>0</v>
      </c>
      <c r="W145" s="65">
        <v>0</v>
      </c>
      <c r="X145" s="65">
        <v>0</v>
      </c>
      <c r="Y145" s="65">
        <v>0</v>
      </c>
      <c r="Z145" s="65">
        <v>0</v>
      </c>
      <c r="AA145" s="65">
        <v>0</v>
      </c>
      <c r="AB145" s="65">
        <v>0</v>
      </c>
      <c r="AC145" s="65">
        <v>0</v>
      </c>
      <c r="AD145" s="65">
        <v>0</v>
      </c>
      <c r="AE145" s="65">
        <v>0</v>
      </c>
      <c r="AF145" s="65">
        <v>6</v>
      </c>
      <c r="AG145" s="65">
        <v>514714</v>
      </c>
      <c r="AH145" s="65">
        <v>0</v>
      </c>
      <c r="AI145" s="65">
        <v>0</v>
      </c>
      <c r="AJ145" s="65">
        <v>0</v>
      </c>
      <c r="AK145" s="65">
        <v>0</v>
      </c>
      <c r="AL145" s="65">
        <v>0</v>
      </c>
      <c r="AM145" s="1">
        <f t="shared" si="22"/>
        <v>0</v>
      </c>
    </row>
    <row r="146" spans="1:39" ht="31.5" x14ac:dyDescent="0.25">
      <c r="A146" s="68" t="s">
        <v>116</v>
      </c>
      <c r="B146" s="69" t="s">
        <v>269</v>
      </c>
      <c r="C146" s="64">
        <f t="shared" si="21"/>
        <v>6645762</v>
      </c>
      <c r="D146" s="65">
        <v>135.6</v>
      </c>
      <c r="E146" s="65">
        <v>3724244</v>
      </c>
      <c r="F146" s="65">
        <v>0</v>
      </c>
      <c r="G146" s="65">
        <v>0</v>
      </c>
      <c r="H146" s="65">
        <v>453.1</v>
      </c>
      <c r="I146" s="65">
        <v>1909526</v>
      </c>
      <c r="J146" s="65">
        <v>83.04</v>
      </c>
      <c r="K146" s="65">
        <v>1011992</v>
      </c>
      <c r="L146" s="65">
        <v>0</v>
      </c>
      <c r="M146" s="65">
        <v>0</v>
      </c>
      <c r="N146" s="65">
        <v>0</v>
      </c>
      <c r="O146" s="65">
        <v>0</v>
      </c>
      <c r="P146" s="65">
        <v>0</v>
      </c>
      <c r="Q146" s="65">
        <v>0</v>
      </c>
      <c r="R146" s="65">
        <v>0</v>
      </c>
      <c r="S146" s="65">
        <v>0</v>
      </c>
      <c r="T146" s="65">
        <v>0</v>
      </c>
      <c r="U146" s="65">
        <v>0</v>
      </c>
      <c r="V146" s="65">
        <v>0</v>
      </c>
      <c r="W146" s="65">
        <v>0</v>
      </c>
      <c r="X146" s="65">
        <v>0</v>
      </c>
      <c r="Y146" s="65">
        <v>0</v>
      </c>
      <c r="Z146" s="65">
        <v>0</v>
      </c>
      <c r="AA146" s="65">
        <v>0</v>
      </c>
      <c r="AB146" s="65">
        <v>0</v>
      </c>
      <c r="AC146" s="65">
        <v>0</v>
      </c>
      <c r="AD146" s="65">
        <v>0</v>
      </c>
      <c r="AE146" s="65">
        <v>0</v>
      </c>
      <c r="AF146" s="65">
        <v>0</v>
      </c>
      <c r="AG146" s="65">
        <v>0</v>
      </c>
      <c r="AH146" s="65">
        <v>0</v>
      </c>
      <c r="AI146" s="65">
        <v>0</v>
      </c>
      <c r="AJ146" s="65">
        <v>0</v>
      </c>
      <c r="AK146" s="65">
        <v>0</v>
      </c>
      <c r="AL146" s="65">
        <v>0</v>
      </c>
      <c r="AM146" s="1">
        <f t="shared" si="22"/>
        <v>0</v>
      </c>
    </row>
    <row r="147" spans="1:39" ht="15.75" x14ac:dyDescent="0.25">
      <c r="A147" s="68" t="s">
        <v>117</v>
      </c>
      <c r="B147" s="69" t="s">
        <v>270</v>
      </c>
      <c r="C147" s="64">
        <f t="shared" si="21"/>
        <v>9766546</v>
      </c>
      <c r="D147" s="65">
        <v>135.82</v>
      </c>
      <c r="E147" s="65">
        <v>4587879</v>
      </c>
      <c r="F147" s="65">
        <v>0</v>
      </c>
      <c r="G147" s="65">
        <v>0</v>
      </c>
      <c r="H147" s="65">
        <v>420</v>
      </c>
      <c r="I147" s="65">
        <v>1373061</v>
      </c>
      <c r="J147" s="65">
        <v>538.35</v>
      </c>
      <c r="K147" s="65">
        <v>3805606</v>
      </c>
      <c r="L147" s="65">
        <v>0</v>
      </c>
      <c r="M147" s="65">
        <v>0</v>
      </c>
      <c r="N147" s="65">
        <v>0</v>
      </c>
      <c r="O147" s="65">
        <v>0</v>
      </c>
      <c r="P147" s="65">
        <v>0</v>
      </c>
      <c r="Q147" s="65">
        <v>0</v>
      </c>
      <c r="R147" s="65">
        <v>0</v>
      </c>
      <c r="S147" s="65">
        <v>0</v>
      </c>
      <c r="T147" s="65">
        <v>0</v>
      </c>
      <c r="U147" s="65">
        <v>0</v>
      </c>
      <c r="V147" s="65">
        <v>0</v>
      </c>
      <c r="W147" s="65">
        <v>0</v>
      </c>
      <c r="X147" s="65">
        <v>0</v>
      </c>
      <c r="Y147" s="65">
        <v>0</v>
      </c>
      <c r="Z147" s="65">
        <v>0</v>
      </c>
      <c r="AA147" s="65">
        <v>0</v>
      </c>
      <c r="AB147" s="65">
        <v>0</v>
      </c>
      <c r="AC147" s="65">
        <v>0</v>
      </c>
      <c r="AD147" s="65">
        <v>0</v>
      </c>
      <c r="AE147" s="65">
        <v>0</v>
      </c>
      <c r="AF147" s="65">
        <v>0</v>
      </c>
      <c r="AG147" s="65">
        <v>0</v>
      </c>
      <c r="AH147" s="65">
        <v>0</v>
      </c>
      <c r="AI147" s="65">
        <v>0</v>
      </c>
      <c r="AJ147" s="65">
        <v>0</v>
      </c>
      <c r="AK147" s="65">
        <v>0</v>
      </c>
      <c r="AL147" s="65">
        <v>0</v>
      </c>
      <c r="AM147" s="1">
        <f t="shared" si="22"/>
        <v>0</v>
      </c>
    </row>
    <row r="148" spans="1:39" ht="15.75" x14ac:dyDescent="0.25">
      <c r="A148" s="68" t="s">
        <v>118</v>
      </c>
      <c r="B148" s="69" t="s">
        <v>271</v>
      </c>
      <c r="C148" s="64">
        <f t="shared" si="21"/>
        <v>4086443</v>
      </c>
      <c r="D148" s="65">
        <v>0</v>
      </c>
      <c r="E148" s="65">
        <v>0</v>
      </c>
      <c r="F148" s="65">
        <v>0</v>
      </c>
      <c r="G148" s="65">
        <v>0</v>
      </c>
      <c r="H148" s="65">
        <v>305</v>
      </c>
      <c r="I148" s="65">
        <v>1064700</v>
      </c>
      <c r="J148" s="65">
        <v>408.03</v>
      </c>
      <c r="K148" s="65">
        <v>3021743</v>
      </c>
      <c r="L148" s="65">
        <v>0</v>
      </c>
      <c r="M148" s="65">
        <v>0</v>
      </c>
      <c r="N148" s="65">
        <v>0</v>
      </c>
      <c r="O148" s="65">
        <v>0</v>
      </c>
      <c r="P148" s="65">
        <v>0</v>
      </c>
      <c r="Q148" s="65">
        <v>0</v>
      </c>
      <c r="R148" s="65">
        <v>0</v>
      </c>
      <c r="S148" s="65">
        <v>0</v>
      </c>
      <c r="T148" s="65">
        <v>0</v>
      </c>
      <c r="U148" s="65">
        <v>0</v>
      </c>
      <c r="V148" s="65">
        <v>0</v>
      </c>
      <c r="W148" s="65">
        <v>0</v>
      </c>
      <c r="X148" s="65">
        <v>0</v>
      </c>
      <c r="Y148" s="65">
        <v>0</v>
      </c>
      <c r="Z148" s="65">
        <v>0</v>
      </c>
      <c r="AA148" s="65">
        <v>0</v>
      </c>
      <c r="AB148" s="65">
        <v>0</v>
      </c>
      <c r="AC148" s="65">
        <v>0</v>
      </c>
      <c r="AD148" s="65">
        <v>0</v>
      </c>
      <c r="AE148" s="65">
        <v>0</v>
      </c>
      <c r="AF148" s="65">
        <v>0</v>
      </c>
      <c r="AG148" s="65">
        <v>0</v>
      </c>
      <c r="AH148" s="65">
        <v>0</v>
      </c>
      <c r="AI148" s="65">
        <v>0</v>
      </c>
      <c r="AJ148" s="65">
        <v>0</v>
      </c>
      <c r="AK148" s="65">
        <v>0</v>
      </c>
      <c r="AL148" s="65">
        <v>0</v>
      </c>
      <c r="AM148" s="1">
        <f t="shared" si="22"/>
        <v>0</v>
      </c>
    </row>
    <row r="149" spans="1:39" ht="15.75" x14ac:dyDescent="0.25">
      <c r="A149" s="68" t="s">
        <v>119</v>
      </c>
      <c r="B149" s="69" t="s">
        <v>272</v>
      </c>
      <c r="C149" s="64">
        <f t="shared" si="21"/>
        <v>4114105</v>
      </c>
      <c r="D149" s="65">
        <v>0</v>
      </c>
      <c r="E149" s="65">
        <v>0</v>
      </c>
      <c r="F149" s="65">
        <v>0</v>
      </c>
      <c r="G149" s="65">
        <v>0</v>
      </c>
      <c r="H149" s="65">
        <v>306</v>
      </c>
      <c r="I149" s="65">
        <v>1069651</v>
      </c>
      <c r="J149" s="65">
        <v>411.34</v>
      </c>
      <c r="K149" s="65">
        <v>3044454</v>
      </c>
      <c r="L149" s="65">
        <v>0</v>
      </c>
      <c r="M149" s="65">
        <v>0</v>
      </c>
      <c r="N149" s="65">
        <v>0</v>
      </c>
      <c r="O149" s="65">
        <v>0</v>
      </c>
      <c r="P149" s="65">
        <v>0</v>
      </c>
      <c r="Q149" s="65">
        <v>0</v>
      </c>
      <c r="R149" s="65">
        <v>0</v>
      </c>
      <c r="S149" s="65">
        <v>0</v>
      </c>
      <c r="T149" s="65">
        <v>0</v>
      </c>
      <c r="U149" s="65">
        <v>0</v>
      </c>
      <c r="V149" s="65">
        <v>0</v>
      </c>
      <c r="W149" s="65">
        <v>0</v>
      </c>
      <c r="X149" s="65">
        <v>0</v>
      </c>
      <c r="Y149" s="65">
        <v>0</v>
      </c>
      <c r="Z149" s="65">
        <v>0</v>
      </c>
      <c r="AA149" s="65">
        <v>0</v>
      </c>
      <c r="AB149" s="65">
        <v>0</v>
      </c>
      <c r="AC149" s="65">
        <v>0</v>
      </c>
      <c r="AD149" s="65">
        <v>0</v>
      </c>
      <c r="AE149" s="65">
        <v>0</v>
      </c>
      <c r="AF149" s="65">
        <v>0</v>
      </c>
      <c r="AG149" s="65">
        <v>0</v>
      </c>
      <c r="AH149" s="65">
        <v>0</v>
      </c>
      <c r="AI149" s="65">
        <v>0</v>
      </c>
      <c r="AJ149" s="65">
        <v>0</v>
      </c>
      <c r="AK149" s="65">
        <v>0</v>
      </c>
      <c r="AL149" s="65">
        <v>0</v>
      </c>
      <c r="AM149" s="1">
        <f t="shared" si="22"/>
        <v>0</v>
      </c>
    </row>
    <row r="150" spans="1:39" ht="15.75" x14ac:dyDescent="0.25">
      <c r="A150" s="68" t="s">
        <v>120</v>
      </c>
      <c r="B150" s="69" t="s">
        <v>273</v>
      </c>
      <c r="C150" s="64">
        <f t="shared" si="21"/>
        <v>5511499</v>
      </c>
      <c r="D150" s="65">
        <v>60.5</v>
      </c>
      <c r="E150" s="65">
        <v>1517641</v>
      </c>
      <c r="F150" s="65">
        <v>0</v>
      </c>
      <c r="G150" s="65">
        <v>0</v>
      </c>
      <c r="H150" s="65">
        <v>320</v>
      </c>
      <c r="I150" s="65">
        <v>1055657</v>
      </c>
      <c r="J150" s="65">
        <v>455.25</v>
      </c>
      <c r="K150" s="65">
        <v>2938201</v>
      </c>
      <c r="L150" s="65">
        <v>0</v>
      </c>
      <c r="M150" s="65">
        <v>0</v>
      </c>
      <c r="N150" s="65">
        <v>0</v>
      </c>
      <c r="O150" s="65">
        <v>0</v>
      </c>
      <c r="P150" s="65">
        <v>0</v>
      </c>
      <c r="Q150" s="65">
        <v>0</v>
      </c>
      <c r="R150" s="65">
        <v>0</v>
      </c>
      <c r="S150" s="65">
        <v>0</v>
      </c>
      <c r="T150" s="65">
        <v>0</v>
      </c>
      <c r="U150" s="65">
        <v>0</v>
      </c>
      <c r="V150" s="65">
        <v>0</v>
      </c>
      <c r="W150" s="65">
        <v>0</v>
      </c>
      <c r="X150" s="65">
        <v>0</v>
      </c>
      <c r="Y150" s="65">
        <v>0</v>
      </c>
      <c r="Z150" s="65">
        <v>0</v>
      </c>
      <c r="AA150" s="65">
        <v>0</v>
      </c>
      <c r="AB150" s="65">
        <v>0</v>
      </c>
      <c r="AC150" s="65">
        <v>0</v>
      </c>
      <c r="AD150" s="65">
        <v>0</v>
      </c>
      <c r="AE150" s="65">
        <v>0</v>
      </c>
      <c r="AF150" s="65">
        <v>0</v>
      </c>
      <c r="AG150" s="65">
        <v>0</v>
      </c>
      <c r="AH150" s="65">
        <v>0</v>
      </c>
      <c r="AI150" s="65">
        <v>0</v>
      </c>
      <c r="AJ150" s="65">
        <v>0</v>
      </c>
      <c r="AK150" s="65">
        <v>0</v>
      </c>
      <c r="AL150" s="65">
        <v>0</v>
      </c>
      <c r="AM150" s="1">
        <f t="shared" si="22"/>
        <v>0</v>
      </c>
    </row>
    <row r="151" spans="1:39" ht="15.75" x14ac:dyDescent="0.25">
      <c r="A151" s="68" t="s">
        <v>121</v>
      </c>
      <c r="B151" s="69" t="s">
        <v>274</v>
      </c>
      <c r="C151" s="64">
        <f>SUM(E151,G151,I151,K151,M151,O151,Q151,S151,U151,W151,Y151,AA151,AC151,AE151,AG151,AJ151,AK151,AL151,AI151)</f>
        <v>1355185</v>
      </c>
      <c r="D151" s="65">
        <v>75.66</v>
      </c>
      <c r="E151" s="65">
        <v>312970</v>
      </c>
      <c r="F151" s="65">
        <v>0</v>
      </c>
      <c r="G151" s="65">
        <v>0</v>
      </c>
      <c r="H151" s="65">
        <v>0</v>
      </c>
      <c r="I151" s="65">
        <v>0</v>
      </c>
      <c r="J151" s="65">
        <v>35</v>
      </c>
      <c r="K151" s="65">
        <v>527501</v>
      </c>
      <c r="L151" s="65">
        <v>0</v>
      </c>
      <c r="M151" s="65">
        <v>0</v>
      </c>
      <c r="N151" s="65">
        <v>0</v>
      </c>
      <c r="O151" s="65">
        <v>0</v>
      </c>
      <c r="P151" s="65">
        <v>0</v>
      </c>
      <c r="Q151" s="65">
        <v>0</v>
      </c>
      <c r="R151" s="65">
        <v>0</v>
      </c>
      <c r="S151" s="65">
        <v>0</v>
      </c>
      <c r="T151" s="65">
        <v>0</v>
      </c>
      <c r="U151" s="65">
        <v>0</v>
      </c>
      <c r="V151" s="65">
        <v>0</v>
      </c>
      <c r="W151" s="65">
        <v>0</v>
      </c>
      <c r="X151" s="65">
        <v>0</v>
      </c>
      <c r="Y151" s="65">
        <v>0</v>
      </c>
      <c r="Z151" s="65">
        <v>0</v>
      </c>
      <c r="AA151" s="65">
        <v>0</v>
      </c>
      <c r="AB151" s="65">
        <v>0</v>
      </c>
      <c r="AC151" s="65">
        <v>0</v>
      </c>
      <c r="AD151" s="65">
        <v>0</v>
      </c>
      <c r="AE151" s="65">
        <v>0</v>
      </c>
      <c r="AF151" s="65">
        <v>6</v>
      </c>
      <c r="AG151" s="65">
        <v>514714</v>
      </c>
      <c r="AH151" s="65">
        <v>0</v>
      </c>
      <c r="AI151" s="65">
        <v>0</v>
      </c>
      <c r="AJ151" s="65">
        <v>0</v>
      </c>
      <c r="AK151" s="65">
        <v>0</v>
      </c>
      <c r="AL151" s="65">
        <v>0</v>
      </c>
      <c r="AM151" s="1">
        <f t="shared" si="22"/>
        <v>0</v>
      </c>
    </row>
    <row r="152" spans="1:39" ht="15.75" x14ac:dyDescent="0.25">
      <c r="A152" s="68" t="s">
        <v>122</v>
      </c>
      <c r="B152" s="69" t="s">
        <v>275</v>
      </c>
      <c r="C152" s="64">
        <f>SUM(E152,G152,I152,K152,M152,O152,Q152,S152,U152,W152,Y152,AA152,AC152,AE152,AG152,AJ152,AK152,AL152,AI152)</f>
        <v>3824743</v>
      </c>
      <c r="D152" s="65">
        <v>0</v>
      </c>
      <c r="E152" s="65">
        <v>0</v>
      </c>
      <c r="F152" s="65">
        <v>0</v>
      </c>
      <c r="G152" s="65">
        <v>0</v>
      </c>
      <c r="H152" s="65">
        <v>449.5</v>
      </c>
      <c r="I152" s="65">
        <v>1849246</v>
      </c>
      <c r="J152" s="65">
        <v>332.9</v>
      </c>
      <c r="K152" s="65">
        <v>1975497</v>
      </c>
      <c r="L152" s="65">
        <v>0</v>
      </c>
      <c r="M152" s="65">
        <v>0</v>
      </c>
      <c r="N152" s="65">
        <v>0</v>
      </c>
      <c r="O152" s="65">
        <v>0</v>
      </c>
      <c r="P152" s="65">
        <v>0</v>
      </c>
      <c r="Q152" s="65">
        <v>0</v>
      </c>
      <c r="R152" s="65">
        <v>0</v>
      </c>
      <c r="S152" s="65">
        <v>0</v>
      </c>
      <c r="T152" s="65">
        <v>0</v>
      </c>
      <c r="U152" s="65">
        <v>0</v>
      </c>
      <c r="V152" s="65">
        <v>0</v>
      </c>
      <c r="W152" s="65">
        <v>0</v>
      </c>
      <c r="X152" s="65">
        <v>0</v>
      </c>
      <c r="Y152" s="65">
        <v>0</v>
      </c>
      <c r="Z152" s="65">
        <v>0</v>
      </c>
      <c r="AA152" s="65">
        <v>0</v>
      </c>
      <c r="AB152" s="65">
        <v>0</v>
      </c>
      <c r="AC152" s="65">
        <v>0</v>
      </c>
      <c r="AD152" s="65">
        <v>0</v>
      </c>
      <c r="AE152" s="65">
        <v>0</v>
      </c>
      <c r="AF152" s="65">
        <v>0</v>
      </c>
      <c r="AG152" s="65">
        <v>0</v>
      </c>
      <c r="AH152" s="65">
        <v>0</v>
      </c>
      <c r="AI152" s="65">
        <v>0</v>
      </c>
      <c r="AJ152" s="65">
        <v>0</v>
      </c>
      <c r="AK152" s="65">
        <v>0</v>
      </c>
      <c r="AL152" s="65">
        <v>0</v>
      </c>
    </row>
    <row r="153" spans="1:39" ht="16.5" customHeight="1" x14ac:dyDescent="0.25">
      <c r="A153" s="68" t="s">
        <v>128</v>
      </c>
      <c r="B153" s="69" t="s">
        <v>276</v>
      </c>
      <c r="C153" s="64">
        <f t="shared" si="21"/>
        <v>4739844</v>
      </c>
      <c r="D153" s="65">
        <v>281.38</v>
      </c>
      <c r="E153" s="65">
        <v>1016117</v>
      </c>
      <c r="F153" s="65">
        <v>0</v>
      </c>
      <c r="G153" s="65">
        <v>0</v>
      </c>
      <c r="H153" s="65">
        <v>391</v>
      </c>
      <c r="I153" s="65">
        <v>1686475</v>
      </c>
      <c r="J153" s="65">
        <v>265.58999999999997</v>
      </c>
      <c r="K153" s="65">
        <v>2037252</v>
      </c>
      <c r="L153" s="65">
        <v>0</v>
      </c>
      <c r="M153" s="65">
        <v>0</v>
      </c>
      <c r="N153" s="65">
        <v>0</v>
      </c>
      <c r="O153" s="65">
        <v>0</v>
      </c>
      <c r="P153" s="65">
        <v>0</v>
      </c>
      <c r="Q153" s="65">
        <v>0</v>
      </c>
      <c r="R153" s="65">
        <v>0</v>
      </c>
      <c r="S153" s="65">
        <v>0</v>
      </c>
      <c r="T153" s="65">
        <v>0</v>
      </c>
      <c r="U153" s="65">
        <v>0</v>
      </c>
      <c r="V153" s="65">
        <v>0</v>
      </c>
      <c r="W153" s="65">
        <v>0</v>
      </c>
      <c r="X153" s="65">
        <v>0</v>
      </c>
      <c r="Y153" s="65">
        <v>0</v>
      </c>
      <c r="Z153" s="65">
        <v>0</v>
      </c>
      <c r="AA153" s="65">
        <v>0</v>
      </c>
      <c r="AB153" s="65">
        <v>0</v>
      </c>
      <c r="AC153" s="65">
        <v>0</v>
      </c>
      <c r="AD153" s="65">
        <v>0</v>
      </c>
      <c r="AE153" s="65">
        <v>0</v>
      </c>
      <c r="AF153" s="65">
        <v>0</v>
      </c>
      <c r="AG153" s="65">
        <v>0</v>
      </c>
      <c r="AH153" s="65">
        <v>0</v>
      </c>
      <c r="AI153" s="65">
        <v>0</v>
      </c>
      <c r="AJ153" s="65">
        <v>0</v>
      </c>
      <c r="AK153" s="65">
        <v>0</v>
      </c>
      <c r="AL153" s="65">
        <v>0</v>
      </c>
      <c r="AM153" s="1">
        <f t="shared" si="22"/>
        <v>0</v>
      </c>
    </row>
    <row r="154" spans="1:39" ht="15.75" x14ac:dyDescent="0.25">
      <c r="A154" s="68" t="s">
        <v>264</v>
      </c>
      <c r="B154" s="69" t="s">
        <v>277</v>
      </c>
      <c r="C154" s="64">
        <f t="shared" si="21"/>
        <v>6627098</v>
      </c>
      <c r="D154" s="65">
        <v>168.66</v>
      </c>
      <c r="E154" s="65">
        <v>4093623</v>
      </c>
      <c r="F154" s="65">
        <v>0</v>
      </c>
      <c r="G154" s="65">
        <v>0</v>
      </c>
      <c r="H154" s="65">
        <v>391</v>
      </c>
      <c r="I154" s="65">
        <v>1729146</v>
      </c>
      <c r="J154" s="65">
        <v>66</v>
      </c>
      <c r="K154" s="65">
        <v>804329</v>
      </c>
      <c r="L154" s="65">
        <v>0</v>
      </c>
      <c r="M154" s="65">
        <v>0</v>
      </c>
      <c r="N154" s="65">
        <v>0</v>
      </c>
      <c r="O154" s="65">
        <v>0</v>
      </c>
      <c r="P154" s="65">
        <v>0</v>
      </c>
      <c r="Q154" s="65">
        <v>0</v>
      </c>
      <c r="R154" s="65">
        <v>0</v>
      </c>
      <c r="S154" s="65">
        <v>0</v>
      </c>
      <c r="T154" s="65">
        <v>0</v>
      </c>
      <c r="U154" s="65">
        <v>0</v>
      </c>
      <c r="V154" s="65">
        <v>0</v>
      </c>
      <c r="W154" s="65">
        <v>0</v>
      </c>
      <c r="X154" s="65">
        <v>0</v>
      </c>
      <c r="Y154" s="65">
        <v>0</v>
      </c>
      <c r="Z154" s="65">
        <v>0</v>
      </c>
      <c r="AA154" s="65">
        <v>0</v>
      </c>
      <c r="AB154" s="65">
        <v>0</v>
      </c>
      <c r="AC154" s="65">
        <v>0</v>
      </c>
      <c r="AD154" s="65">
        <v>0</v>
      </c>
      <c r="AE154" s="65">
        <v>0</v>
      </c>
      <c r="AF154" s="65">
        <v>0</v>
      </c>
      <c r="AG154" s="65">
        <v>0</v>
      </c>
      <c r="AH154" s="65">
        <v>0</v>
      </c>
      <c r="AI154" s="65">
        <v>0</v>
      </c>
      <c r="AJ154" s="65">
        <v>0</v>
      </c>
      <c r="AK154" s="65">
        <v>0</v>
      </c>
      <c r="AL154" s="65">
        <v>0</v>
      </c>
      <c r="AM154" s="1">
        <f t="shared" si="22"/>
        <v>0</v>
      </c>
    </row>
    <row r="155" spans="1:39" ht="36.75" customHeight="1" x14ac:dyDescent="0.25">
      <c r="A155" s="74"/>
      <c r="B155" s="66" t="s">
        <v>82</v>
      </c>
      <c r="C155" s="65">
        <f t="shared" ref="C155:AL155" si="23">SUM(C142:C154)</f>
        <v>55226564</v>
      </c>
      <c r="D155" s="65">
        <f t="shared" si="23"/>
        <v>1374.15</v>
      </c>
      <c r="E155" s="65">
        <f t="shared" si="23"/>
        <v>17365550</v>
      </c>
      <c r="F155" s="65">
        <f t="shared" si="23"/>
        <v>0</v>
      </c>
      <c r="G155" s="65">
        <f t="shared" si="23"/>
        <v>0</v>
      </c>
      <c r="H155" s="65">
        <f t="shared" si="23"/>
        <v>4339.6000000000004</v>
      </c>
      <c r="I155" s="65">
        <f t="shared" si="23"/>
        <v>15044417</v>
      </c>
      <c r="J155" s="65">
        <f t="shared" si="23"/>
        <v>2768.3</v>
      </c>
      <c r="K155" s="65">
        <f t="shared" si="23"/>
        <v>21272455</v>
      </c>
      <c r="L155" s="65">
        <f t="shared" si="23"/>
        <v>0</v>
      </c>
      <c r="M155" s="65">
        <f t="shared" si="23"/>
        <v>0</v>
      </c>
      <c r="N155" s="65">
        <f t="shared" si="23"/>
        <v>0</v>
      </c>
      <c r="O155" s="65">
        <f t="shared" si="23"/>
        <v>0</v>
      </c>
      <c r="P155" s="65">
        <f t="shared" si="23"/>
        <v>0</v>
      </c>
      <c r="Q155" s="65">
        <f t="shared" si="23"/>
        <v>0</v>
      </c>
      <c r="R155" s="65">
        <f t="shared" si="23"/>
        <v>0</v>
      </c>
      <c r="S155" s="65">
        <f t="shared" si="23"/>
        <v>0</v>
      </c>
      <c r="T155" s="65">
        <f t="shared" si="23"/>
        <v>0</v>
      </c>
      <c r="U155" s="65">
        <f t="shared" si="23"/>
        <v>0</v>
      </c>
      <c r="V155" s="65">
        <f t="shared" si="23"/>
        <v>0</v>
      </c>
      <c r="W155" s="65">
        <f t="shared" si="23"/>
        <v>0</v>
      </c>
      <c r="X155" s="65">
        <f t="shared" si="23"/>
        <v>0</v>
      </c>
      <c r="Y155" s="65">
        <f t="shared" si="23"/>
        <v>0</v>
      </c>
      <c r="Z155" s="65">
        <f t="shared" si="23"/>
        <v>0</v>
      </c>
      <c r="AA155" s="65">
        <f t="shared" si="23"/>
        <v>0</v>
      </c>
      <c r="AB155" s="65">
        <f t="shared" si="23"/>
        <v>0</v>
      </c>
      <c r="AC155" s="65">
        <f t="shared" si="23"/>
        <v>0</v>
      </c>
      <c r="AD155" s="65">
        <f t="shared" si="23"/>
        <v>0</v>
      </c>
      <c r="AE155" s="65">
        <f t="shared" si="23"/>
        <v>0</v>
      </c>
      <c r="AF155" s="65">
        <f t="shared" si="23"/>
        <v>18</v>
      </c>
      <c r="AG155" s="65">
        <f t="shared" si="23"/>
        <v>1544142</v>
      </c>
      <c r="AH155" s="65">
        <f t="shared" si="23"/>
        <v>0</v>
      </c>
      <c r="AI155" s="65">
        <f t="shared" si="23"/>
        <v>0</v>
      </c>
      <c r="AJ155" s="65">
        <f t="shared" si="23"/>
        <v>0</v>
      </c>
      <c r="AK155" s="65">
        <f t="shared" si="23"/>
        <v>0</v>
      </c>
      <c r="AL155" s="65">
        <f t="shared" si="23"/>
        <v>0</v>
      </c>
    </row>
    <row r="156" spans="1:39" ht="15.75" customHeight="1" x14ac:dyDescent="0.25">
      <c r="A156" s="143" t="s">
        <v>138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5"/>
    </row>
    <row r="157" spans="1:39" ht="15.75" x14ac:dyDescent="0.25">
      <c r="A157" s="74" t="s">
        <v>132</v>
      </c>
      <c r="B157" s="66" t="s">
        <v>131</v>
      </c>
      <c r="C157" s="64">
        <f>SUM(E157,G157,I157,K157,M157,O157,Q157,S157,U157,W157,Y157,AA157,AC157,AE157,AG157,AJ157,AK157,AL157,AI157)</f>
        <v>1446299.9500000002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5">
        <v>0</v>
      </c>
      <c r="L157" s="65">
        <v>0</v>
      </c>
      <c r="M157" s="65">
        <v>0</v>
      </c>
      <c r="N157" s="65">
        <v>0</v>
      </c>
      <c r="O157" s="65">
        <v>0</v>
      </c>
      <c r="P157" s="65">
        <v>0</v>
      </c>
      <c r="Q157" s="65">
        <v>0</v>
      </c>
      <c r="R157" s="65">
        <v>0</v>
      </c>
      <c r="S157" s="65">
        <v>0</v>
      </c>
      <c r="T157" s="65">
        <v>245</v>
      </c>
      <c r="U157" s="65">
        <v>476112.6</v>
      </c>
      <c r="V157" s="65">
        <v>21</v>
      </c>
      <c r="W157" s="65">
        <v>238793.4</v>
      </c>
      <c r="X157" s="65">
        <v>0</v>
      </c>
      <c r="Y157" s="65">
        <v>0</v>
      </c>
      <c r="Z157" s="65">
        <v>0</v>
      </c>
      <c r="AA157" s="65">
        <v>0</v>
      </c>
      <c r="AB157" s="65">
        <v>50</v>
      </c>
      <c r="AC157" s="65">
        <v>701091.6</v>
      </c>
      <c r="AD157" s="65">
        <v>0</v>
      </c>
      <c r="AE157" s="65">
        <v>0</v>
      </c>
      <c r="AF157" s="65">
        <v>0</v>
      </c>
      <c r="AG157" s="65">
        <v>0</v>
      </c>
      <c r="AH157" s="65">
        <v>0</v>
      </c>
      <c r="AI157" s="65">
        <v>0</v>
      </c>
      <c r="AJ157" s="65">
        <v>30302.35</v>
      </c>
      <c r="AK157" s="65">
        <v>0</v>
      </c>
      <c r="AL157" s="65">
        <v>0</v>
      </c>
      <c r="AM157" s="1">
        <f t="shared" ref="AM157:AM163" si="24">AJ157/SUM(E157,G157,I157,K157,M157,O157,Q157,S157,U157,W157,Y157,AA157,AC157,AE157,AG157)*100</f>
        <v>2.1400000960453602</v>
      </c>
    </row>
    <row r="158" spans="1:39" ht="15.75" x14ac:dyDescent="0.25">
      <c r="A158" s="74" t="s">
        <v>133</v>
      </c>
      <c r="B158" s="66" t="s">
        <v>310</v>
      </c>
      <c r="C158" s="64">
        <f t="shared" ref="C158:C163" si="25">SUM(E158,G158,I158,K158,M158,O158,Q158,S158,U158,W158,Y158,AA158,AC158,AE158,AG158,AJ158,AK158,AL158,AI158)</f>
        <v>107858.79</v>
      </c>
      <c r="D158" s="65">
        <v>0</v>
      </c>
      <c r="E158" s="65">
        <v>0</v>
      </c>
      <c r="F158" s="65">
        <v>0</v>
      </c>
      <c r="G158" s="65">
        <v>0</v>
      </c>
      <c r="H158" s="65">
        <v>0</v>
      </c>
      <c r="I158" s="65">
        <v>0</v>
      </c>
      <c r="J158" s="65">
        <v>0</v>
      </c>
      <c r="K158" s="65">
        <v>0</v>
      </c>
      <c r="L158" s="65">
        <v>0</v>
      </c>
      <c r="M158" s="65">
        <v>0</v>
      </c>
      <c r="N158" s="65">
        <v>0</v>
      </c>
      <c r="O158" s="65">
        <v>0</v>
      </c>
      <c r="P158" s="65">
        <v>0</v>
      </c>
      <c r="Q158" s="65">
        <v>0</v>
      </c>
      <c r="R158" s="65">
        <v>0</v>
      </c>
      <c r="S158" s="65">
        <v>0</v>
      </c>
      <c r="T158" s="65">
        <v>0</v>
      </c>
      <c r="U158" s="65">
        <v>0</v>
      </c>
      <c r="V158" s="65">
        <v>0</v>
      </c>
      <c r="W158" s="65">
        <v>0</v>
      </c>
      <c r="X158" s="65">
        <v>0</v>
      </c>
      <c r="Y158" s="65">
        <v>0</v>
      </c>
      <c r="Z158" s="65">
        <v>0</v>
      </c>
      <c r="AA158" s="65">
        <v>0</v>
      </c>
      <c r="AB158" s="65">
        <v>0</v>
      </c>
      <c r="AC158" s="65">
        <v>0</v>
      </c>
      <c r="AD158" s="65">
        <v>0</v>
      </c>
      <c r="AE158" s="65">
        <v>0</v>
      </c>
      <c r="AF158" s="65">
        <v>0</v>
      </c>
      <c r="AG158" s="65">
        <v>0</v>
      </c>
      <c r="AH158" s="65">
        <v>0</v>
      </c>
      <c r="AI158" s="65">
        <v>0</v>
      </c>
      <c r="AJ158" s="65">
        <v>0</v>
      </c>
      <c r="AK158" s="65">
        <v>87858.79</v>
      </c>
      <c r="AL158" s="65">
        <v>20000</v>
      </c>
      <c r="AM158" s="1" t="e">
        <f t="shared" si="24"/>
        <v>#DIV/0!</v>
      </c>
    </row>
    <row r="159" spans="1:39" ht="15.75" x14ac:dyDescent="0.25">
      <c r="A159" s="74" t="s">
        <v>134</v>
      </c>
      <c r="B159" s="66" t="s">
        <v>311</v>
      </c>
      <c r="C159" s="64">
        <f t="shared" si="25"/>
        <v>84348.61</v>
      </c>
      <c r="D159" s="65">
        <v>0</v>
      </c>
      <c r="E159" s="65">
        <v>0</v>
      </c>
      <c r="F159" s="65">
        <v>0</v>
      </c>
      <c r="G159" s="65">
        <v>0</v>
      </c>
      <c r="H159" s="65">
        <v>0</v>
      </c>
      <c r="I159" s="65">
        <v>0</v>
      </c>
      <c r="J159" s="65">
        <v>0</v>
      </c>
      <c r="K159" s="65">
        <v>0</v>
      </c>
      <c r="L159" s="65">
        <v>0</v>
      </c>
      <c r="M159" s="65">
        <v>0</v>
      </c>
      <c r="N159" s="65">
        <v>0</v>
      </c>
      <c r="O159" s="65">
        <v>0</v>
      </c>
      <c r="P159" s="65">
        <v>0</v>
      </c>
      <c r="Q159" s="65">
        <v>0</v>
      </c>
      <c r="R159" s="65">
        <v>0</v>
      </c>
      <c r="S159" s="65">
        <v>0</v>
      </c>
      <c r="T159" s="65">
        <v>0</v>
      </c>
      <c r="U159" s="65">
        <v>0</v>
      </c>
      <c r="V159" s="65">
        <v>0</v>
      </c>
      <c r="W159" s="65">
        <v>0</v>
      </c>
      <c r="X159" s="65">
        <v>0</v>
      </c>
      <c r="Y159" s="65">
        <v>0</v>
      </c>
      <c r="Z159" s="65">
        <v>0</v>
      </c>
      <c r="AA159" s="65">
        <v>0</v>
      </c>
      <c r="AB159" s="65">
        <v>0</v>
      </c>
      <c r="AC159" s="65">
        <v>0</v>
      </c>
      <c r="AD159" s="65">
        <v>0</v>
      </c>
      <c r="AE159" s="65">
        <v>0</v>
      </c>
      <c r="AF159" s="65">
        <v>0</v>
      </c>
      <c r="AG159" s="65">
        <v>0</v>
      </c>
      <c r="AH159" s="65">
        <v>0</v>
      </c>
      <c r="AI159" s="65">
        <v>0</v>
      </c>
      <c r="AJ159" s="65">
        <v>0</v>
      </c>
      <c r="AK159" s="65">
        <v>74348.61</v>
      </c>
      <c r="AL159" s="65">
        <v>10000</v>
      </c>
      <c r="AM159" s="1" t="e">
        <f t="shared" si="24"/>
        <v>#DIV/0!</v>
      </c>
    </row>
    <row r="160" spans="1:39" ht="15.75" x14ac:dyDescent="0.25">
      <c r="A160" s="74" t="s">
        <v>135</v>
      </c>
      <c r="B160" s="66" t="s">
        <v>312</v>
      </c>
      <c r="C160" s="64">
        <f t="shared" si="25"/>
        <v>115487.27</v>
      </c>
      <c r="D160" s="65">
        <v>0</v>
      </c>
      <c r="E160" s="65">
        <v>0</v>
      </c>
      <c r="F160" s="65">
        <v>0</v>
      </c>
      <c r="G160" s="65">
        <v>0</v>
      </c>
      <c r="H160" s="65">
        <v>0</v>
      </c>
      <c r="I160" s="65">
        <v>0</v>
      </c>
      <c r="J160" s="65">
        <v>0</v>
      </c>
      <c r="K160" s="65">
        <v>0</v>
      </c>
      <c r="L160" s="65">
        <v>0</v>
      </c>
      <c r="M160" s="65">
        <v>0</v>
      </c>
      <c r="N160" s="65">
        <v>0</v>
      </c>
      <c r="O160" s="65">
        <v>0</v>
      </c>
      <c r="P160" s="65">
        <v>0</v>
      </c>
      <c r="Q160" s="65">
        <v>0</v>
      </c>
      <c r="R160" s="65">
        <v>0</v>
      </c>
      <c r="S160" s="65">
        <v>0</v>
      </c>
      <c r="T160" s="65">
        <v>0</v>
      </c>
      <c r="U160" s="65">
        <v>0</v>
      </c>
      <c r="V160" s="65">
        <v>0</v>
      </c>
      <c r="W160" s="65">
        <v>0</v>
      </c>
      <c r="X160" s="65">
        <v>0</v>
      </c>
      <c r="Y160" s="65">
        <v>0</v>
      </c>
      <c r="Z160" s="65">
        <v>0</v>
      </c>
      <c r="AA160" s="65">
        <v>0</v>
      </c>
      <c r="AB160" s="65">
        <v>0</v>
      </c>
      <c r="AC160" s="65">
        <v>0</v>
      </c>
      <c r="AD160" s="65">
        <v>0</v>
      </c>
      <c r="AE160" s="65">
        <v>0</v>
      </c>
      <c r="AF160" s="65">
        <v>0</v>
      </c>
      <c r="AG160" s="65">
        <v>0</v>
      </c>
      <c r="AH160" s="65">
        <v>0</v>
      </c>
      <c r="AI160" s="65">
        <v>0</v>
      </c>
      <c r="AJ160" s="65">
        <v>0</v>
      </c>
      <c r="AK160" s="65">
        <v>95487.27</v>
      </c>
      <c r="AL160" s="65">
        <v>20000</v>
      </c>
      <c r="AM160" s="1" t="e">
        <f t="shared" si="24"/>
        <v>#DIV/0!</v>
      </c>
    </row>
    <row r="161" spans="1:39" ht="15.75" x14ac:dyDescent="0.25">
      <c r="A161" s="74" t="s">
        <v>136</v>
      </c>
      <c r="B161" s="66" t="s">
        <v>313</v>
      </c>
      <c r="C161" s="64">
        <f t="shared" si="25"/>
        <v>116328.56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5">
        <v>0</v>
      </c>
      <c r="L161" s="65">
        <v>0</v>
      </c>
      <c r="M161" s="65">
        <v>0</v>
      </c>
      <c r="N161" s="65">
        <v>0</v>
      </c>
      <c r="O161" s="65">
        <v>0</v>
      </c>
      <c r="P161" s="65">
        <v>0</v>
      </c>
      <c r="Q161" s="65">
        <v>0</v>
      </c>
      <c r="R161" s="65">
        <v>0</v>
      </c>
      <c r="S161" s="65">
        <v>0</v>
      </c>
      <c r="T161" s="65">
        <v>0</v>
      </c>
      <c r="U161" s="65">
        <v>0</v>
      </c>
      <c r="V161" s="65">
        <v>0</v>
      </c>
      <c r="W161" s="65">
        <v>0</v>
      </c>
      <c r="X161" s="65">
        <v>0</v>
      </c>
      <c r="Y161" s="65">
        <v>0</v>
      </c>
      <c r="Z161" s="65">
        <v>0</v>
      </c>
      <c r="AA161" s="65">
        <v>0</v>
      </c>
      <c r="AB161" s="65">
        <v>0</v>
      </c>
      <c r="AC161" s="65">
        <v>0</v>
      </c>
      <c r="AD161" s="65">
        <v>0</v>
      </c>
      <c r="AE161" s="65">
        <v>0</v>
      </c>
      <c r="AF161" s="65">
        <v>0</v>
      </c>
      <c r="AG161" s="65">
        <v>0</v>
      </c>
      <c r="AH161" s="65">
        <v>0</v>
      </c>
      <c r="AI161" s="65">
        <v>0</v>
      </c>
      <c r="AJ161" s="65">
        <v>0</v>
      </c>
      <c r="AK161" s="65">
        <v>96328.56</v>
      </c>
      <c r="AL161" s="65">
        <v>20000</v>
      </c>
      <c r="AM161" s="1" t="e">
        <f t="shared" si="24"/>
        <v>#DIV/0!</v>
      </c>
    </row>
    <row r="162" spans="1:39" ht="15.75" x14ac:dyDescent="0.25">
      <c r="A162" s="74" t="s">
        <v>308</v>
      </c>
      <c r="B162" s="66" t="s">
        <v>314</v>
      </c>
      <c r="C162" s="64">
        <f t="shared" si="25"/>
        <v>143591.07</v>
      </c>
      <c r="D162" s="65">
        <v>0</v>
      </c>
      <c r="E162" s="65">
        <v>0</v>
      </c>
      <c r="F162" s="65">
        <v>0</v>
      </c>
      <c r="G162" s="65">
        <v>0</v>
      </c>
      <c r="H162" s="65">
        <v>0</v>
      </c>
      <c r="I162" s="65">
        <v>0</v>
      </c>
      <c r="J162" s="65">
        <v>0</v>
      </c>
      <c r="K162" s="65">
        <v>0</v>
      </c>
      <c r="L162" s="65">
        <v>0</v>
      </c>
      <c r="M162" s="65">
        <v>0</v>
      </c>
      <c r="N162" s="65">
        <v>0</v>
      </c>
      <c r="O162" s="65">
        <v>0</v>
      </c>
      <c r="P162" s="65">
        <v>0</v>
      </c>
      <c r="Q162" s="65">
        <v>0</v>
      </c>
      <c r="R162" s="65">
        <v>0</v>
      </c>
      <c r="S162" s="65">
        <v>0</v>
      </c>
      <c r="T162" s="65">
        <v>0</v>
      </c>
      <c r="U162" s="65">
        <v>0</v>
      </c>
      <c r="V162" s="65">
        <v>0</v>
      </c>
      <c r="W162" s="65">
        <v>0</v>
      </c>
      <c r="X162" s="65">
        <v>0</v>
      </c>
      <c r="Y162" s="65">
        <v>0</v>
      </c>
      <c r="Z162" s="65">
        <v>0</v>
      </c>
      <c r="AA162" s="65">
        <v>0</v>
      </c>
      <c r="AB162" s="65">
        <v>0</v>
      </c>
      <c r="AC162" s="65">
        <v>0</v>
      </c>
      <c r="AD162" s="65">
        <v>0</v>
      </c>
      <c r="AE162" s="65">
        <v>0</v>
      </c>
      <c r="AF162" s="65">
        <v>0</v>
      </c>
      <c r="AG162" s="65">
        <v>0</v>
      </c>
      <c r="AH162" s="65">
        <v>0</v>
      </c>
      <c r="AI162" s="65">
        <v>0</v>
      </c>
      <c r="AJ162" s="65">
        <v>0</v>
      </c>
      <c r="AK162" s="65">
        <v>133591.07</v>
      </c>
      <c r="AL162" s="65">
        <v>10000</v>
      </c>
      <c r="AM162" s="1" t="e">
        <f t="shared" si="24"/>
        <v>#DIV/0!</v>
      </c>
    </row>
    <row r="163" spans="1:39" ht="15.75" x14ac:dyDescent="0.25">
      <c r="A163" s="74" t="s">
        <v>309</v>
      </c>
      <c r="B163" s="66" t="s">
        <v>315</v>
      </c>
      <c r="C163" s="64">
        <f t="shared" si="25"/>
        <v>143755.56</v>
      </c>
      <c r="D163" s="65">
        <v>0</v>
      </c>
      <c r="E163" s="65">
        <v>0</v>
      </c>
      <c r="F163" s="65">
        <v>0</v>
      </c>
      <c r="G163" s="65">
        <v>0</v>
      </c>
      <c r="H163" s="65">
        <v>0</v>
      </c>
      <c r="I163" s="65">
        <v>0</v>
      </c>
      <c r="J163" s="65">
        <v>0</v>
      </c>
      <c r="K163" s="65">
        <v>0</v>
      </c>
      <c r="L163" s="65">
        <v>0</v>
      </c>
      <c r="M163" s="65">
        <v>0</v>
      </c>
      <c r="N163" s="65">
        <v>0</v>
      </c>
      <c r="O163" s="65">
        <v>0</v>
      </c>
      <c r="P163" s="65">
        <v>0</v>
      </c>
      <c r="Q163" s="65">
        <v>0</v>
      </c>
      <c r="R163" s="65">
        <v>0</v>
      </c>
      <c r="S163" s="65">
        <v>0</v>
      </c>
      <c r="T163" s="65">
        <v>0</v>
      </c>
      <c r="U163" s="65">
        <v>0</v>
      </c>
      <c r="V163" s="65">
        <v>0</v>
      </c>
      <c r="W163" s="65">
        <v>0</v>
      </c>
      <c r="X163" s="65">
        <v>0</v>
      </c>
      <c r="Y163" s="65">
        <v>0</v>
      </c>
      <c r="Z163" s="65">
        <v>0</v>
      </c>
      <c r="AA163" s="65">
        <v>0</v>
      </c>
      <c r="AB163" s="65">
        <v>0</v>
      </c>
      <c r="AC163" s="65">
        <v>0</v>
      </c>
      <c r="AD163" s="65">
        <v>0</v>
      </c>
      <c r="AE163" s="65">
        <v>0</v>
      </c>
      <c r="AF163" s="65">
        <v>0</v>
      </c>
      <c r="AG163" s="65">
        <v>0</v>
      </c>
      <c r="AH163" s="65">
        <v>0</v>
      </c>
      <c r="AI163" s="65">
        <v>0</v>
      </c>
      <c r="AJ163" s="65">
        <v>0</v>
      </c>
      <c r="AK163" s="65">
        <v>133755.56</v>
      </c>
      <c r="AL163" s="65">
        <v>10000</v>
      </c>
      <c r="AM163" s="1" t="e">
        <f t="shared" si="24"/>
        <v>#DIV/0!</v>
      </c>
    </row>
    <row r="164" spans="1:39" ht="35.25" customHeight="1" x14ac:dyDescent="0.25">
      <c r="A164" s="74"/>
      <c r="B164" s="66" t="s">
        <v>137</v>
      </c>
      <c r="C164" s="65">
        <f>SUM(C157:C163)</f>
        <v>2157669.8100000005</v>
      </c>
      <c r="D164" s="65">
        <f t="shared" ref="D164:AL164" si="26">SUM(D157:D163)</f>
        <v>0</v>
      </c>
      <c r="E164" s="65">
        <f t="shared" si="26"/>
        <v>0</v>
      </c>
      <c r="F164" s="65">
        <f t="shared" si="26"/>
        <v>0</v>
      </c>
      <c r="G164" s="65">
        <f t="shared" si="26"/>
        <v>0</v>
      </c>
      <c r="H164" s="65">
        <f t="shared" si="26"/>
        <v>0</v>
      </c>
      <c r="I164" s="65">
        <f t="shared" si="26"/>
        <v>0</v>
      </c>
      <c r="J164" s="65">
        <f t="shared" si="26"/>
        <v>0</v>
      </c>
      <c r="K164" s="65">
        <f t="shared" si="26"/>
        <v>0</v>
      </c>
      <c r="L164" s="65">
        <f t="shared" si="26"/>
        <v>0</v>
      </c>
      <c r="M164" s="65">
        <f t="shared" si="26"/>
        <v>0</v>
      </c>
      <c r="N164" s="65">
        <f t="shared" si="26"/>
        <v>0</v>
      </c>
      <c r="O164" s="65">
        <f t="shared" si="26"/>
        <v>0</v>
      </c>
      <c r="P164" s="65">
        <f t="shared" si="26"/>
        <v>0</v>
      </c>
      <c r="Q164" s="65">
        <f t="shared" si="26"/>
        <v>0</v>
      </c>
      <c r="R164" s="65">
        <f t="shared" si="26"/>
        <v>0</v>
      </c>
      <c r="S164" s="65">
        <f t="shared" si="26"/>
        <v>0</v>
      </c>
      <c r="T164" s="65">
        <f t="shared" si="26"/>
        <v>245</v>
      </c>
      <c r="U164" s="65">
        <f t="shared" si="26"/>
        <v>476112.6</v>
      </c>
      <c r="V164" s="65">
        <f t="shared" si="26"/>
        <v>21</v>
      </c>
      <c r="W164" s="65">
        <f t="shared" si="26"/>
        <v>238793.4</v>
      </c>
      <c r="X164" s="65">
        <f t="shared" si="26"/>
        <v>0</v>
      </c>
      <c r="Y164" s="65">
        <f t="shared" si="26"/>
        <v>0</v>
      </c>
      <c r="Z164" s="65">
        <f t="shared" si="26"/>
        <v>0</v>
      </c>
      <c r="AA164" s="65">
        <f t="shared" si="26"/>
        <v>0</v>
      </c>
      <c r="AB164" s="65">
        <f t="shared" si="26"/>
        <v>50</v>
      </c>
      <c r="AC164" s="65">
        <f t="shared" si="26"/>
        <v>701091.6</v>
      </c>
      <c r="AD164" s="65">
        <f t="shared" si="26"/>
        <v>0</v>
      </c>
      <c r="AE164" s="65">
        <f t="shared" si="26"/>
        <v>0</v>
      </c>
      <c r="AF164" s="65">
        <f t="shared" si="26"/>
        <v>0</v>
      </c>
      <c r="AG164" s="65">
        <f t="shared" si="26"/>
        <v>0</v>
      </c>
      <c r="AH164" s="65">
        <f t="shared" si="26"/>
        <v>0</v>
      </c>
      <c r="AI164" s="65">
        <f t="shared" si="26"/>
        <v>0</v>
      </c>
      <c r="AJ164" s="65">
        <f t="shared" si="26"/>
        <v>30302.35</v>
      </c>
      <c r="AK164" s="65">
        <f t="shared" si="26"/>
        <v>621369.86</v>
      </c>
      <c r="AL164" s="65">
        <f t="shared" si="26"/>
        <v>90000</v>
      </c>
    </row>
    <row r="165" spans="1:39" ht="27.75" customHeight="1" x14ac:dyDescent="0.25">
      <c r="A165" s="70"/>
      <c r="B165" s="66" t="s">
        <v>83</v>
      </c>
      <c r="C165" s="65">
        <f t="shared" ref="C165:AL165" si="27">C155+C140+C85+C60+C52+C35+C23+C164</f>
        <v>218479001.09799999</v>
      </c>
      <c r="D165" s="65">
        <f t="shared" si="27"/>
        <v>5026.0499999999993</v>
      </c>
      <c r="E165" s="65">
        <f t="shared" si="27"/>
        <v>76972887.859999999</v>
      </c>
      <c r="F165" s="65">
        <f t="shared" si="27"/>
        <v>1934.4</v>
      </c>
      <c r="G165" s="65">
        <f t="shared" si="27"/>
        <v>6293720.9199999999</v>
      </c>
      <c r="H165" s="65">
        <f t="shared" si="27"/>
        <v>14452.1</v>
      </c>
      <c r="I165" s="65">
        <f t="shared" si="27"/>
        <v>45844917.700000003</v>
      </c>
      <c r="J165" s="65">
        <f t="shared" si="27"/>
        <v>5609.9000000000005</v>
      </c>
      <c r="K165" s="65">
        <f t="shared" si="27"/>
        <v>39670592.539999999</v>
      </c>
      <c r="L165" s="65">
        <f t="shared" si="27"/>
        <v>0</v>
      </c>
      <c r="M165" s="65">
        <f t="shared" si="27"/>
        <v>0</v>
      </c>
      <c r="N165" s="65">
        <f t="shared" si="27"/>
        <v>0</v>
      </c>
      <c r="O165" s="65">
        <f t="shared" si="27"/>
        <v>0</v>
      </c>
      <c r="P165" s="65">
        <f t="shared" si="27"/>
        <v>3690</v>
      </c>
      <c r="Q165" s="65">
        <f t="shared" si="27"/>
        <v>4611749.8</v>
      </c>
      <c r="R165" s="65">
        <f t="shared" si="27"/>
        <v>0</v>
      </c>
      <c r="S165" s="65">
        <f t="shared" si="27"/>
        <v>0</v>
      </c>
      <c r="T165" s="65">
        <f t="shared" si="27"/>
        <v>2555</v>
      </c>
      <c r="U165" s="65">
        <f t="shared" si="27"/>
        <v>7542656.1799999997</v>
      </c>
      <c r="V165" s="65">
        <f t="shared" si="27"/>
        <v>25</v>
      </c>
      <c r="W165" s="65">
        <f t="shared" si="27"/>
        <v>1562260.2199999997</v>
      </c>
      <c r="X165" s="65">
        <f t="shared" si="27"/>
        <v>0</v>
      </c>
      <c r="Y165" s="65">
        <f t="shared" si="27"/>
        <v>0</v>
      </c>
      <c r="Z165" s="65">
        <f t="shared" si="27"/>
        <v>0</v>
      </c>
      <c r="AA165" s="65">
        <f t="shared" si="27"/>
        <v>0</v>
      </c>
      <c r="AB165" s="65">
        <f t="shared" si="27"/>
        <v>1219.4000000000001</v>
      </c>
      <c r="AC165" s="65">
        <f t="shared" si="27"/>
        <v>3711641.09</v>
      </c>
      <c r="AD165" s="65">
        <f t="shared" si="27"/>
        <v>15</v>
      </c>
      <c r="AE165" s="65">
        <f t="shared" si="27"/>
        <v>74389</v>
      </c>
      <c r="AF165" s="65">
        <f t="shared" si="27"/>
        <v>2089.1999999999998</v>
      </c>
      <c r="AG165" s="65">
        <f t="shared" si="27"/>
        <v>12148678.789999999</v>
      </c>
      <c r="AH165" s="65">
        <f t="shared" si="27"/>
        <v>0</v>
      </c>
      <c r="AI165" s="65">
        <f t="shared" si="27"/>
        <v>0</v>
      </c>
      <c r="AJ165" s="65">
        <f t="shared" si="27"/>
        <v>3061331.648</v>
      </c>
      <c r="AK165" s="65">
        <f t="shared" si="27"/>
        <v>16134175.350000001</v>
      </c>
      <c r="AL165" s="65">
        <f t="shared" si="27"/>
        <v>850000</v>
      </c>
    </row>
    <row r="166" spans="1:39" ht="15.75" x14ac:dyDescent="0.25">
      <c r="AL166" s="67" t="s">
        <v>129</v>
      </c>
    </row>
  </sheetData>
  <mergeCells count="42">
    <mergeCell ref="A156:AL156"/>
    <mergeCell ref="D5:AL5"/>
    <mergeCell ref="D6:E8"/>
    <mergeCell ref="F6:G8"/>
    <mergeCell ref="H6:I8"/>
    <mergeCell ref="J6:K8"/>
    <mergeCell ref="L6:M8"/>
    <mergeCell ref="N6:O8"/>
    <mergeCell ref="AJ6:AJ8"/>
    <mergeCell ref="AK6:AK8"/>
    <mergeCell ref="AL6:AL8"/>
    <mergeCell ref="P7:S7"/>
    <mergeCell ref="T7:W7"/>
    <mergeCell ref="X7:AA7"/>
    <mergeCell ref="AB7:AE7"/>
    <mergeCell ref="Y8:Y9"/>
    <mergeCell ref="Z8:AA8"/>
    <mergeCell ref="AB8:AB9"/>
    <mergeCell ref="AC8:AC9"/>
    <mergeCell ref="A141:AL141"/>
    <mergeCell ref="A86:AL86"/>
    <mergeCell ref="A53:AL53"/>
    <mergeCell ref="A61:AL61"/>
    <mergeCell ref="A11:AL11"/>
    <mergeCell ref="A24:AL24"/>
    <mergeCell ref="A36:AL36"/>
    <mergeCell ref="A2:AL2"/>
    <mergeCell ref="AK3:AL3"/>
    <mergeCell ref="P6:AI6"/>
    <mergeCell ref="B5:B9"/>
    <mergeCell ref="C5:C9"/>
    <mergeCell ref="A5:A9"/>
    <mergeCell ref="AF7:AG8"/>
    <mergeCell ref="AH7:AI8"/>
    <mergeCell ref="AD8:AE8"/>
    <mergeCell ref="P8:P9"/>
    <mergeCell ref="Q8:Q9"/>
    <mergeCell ref="R8:S8"/>
    <mergeCell ref="T8:T9"/>
    <mergeCell ref="U8:U9"/>
    <mergeCell ref="V8:W8"/>
    <mergeCell ref="X8:X9"/>
  </mergeCells>
  <pageMargins left="0.23622047244094491" right="0.23622047244094491" top="0.55118110236220474" bottom="0.35433070866141736" header="0.31496062992125984" footer="0.31496062992125984"/>
  <pageSetup paperSize="9" scale="31" firstPageNumber="5" fitToHeight="0" orientation="landscape" useFirstPageNumber="1" r:id="rId1"/>
  <headerFooter>
    <oddHeader>&amp;C&amp;"Times New Roman,обычный"&amp;26&amp;P</oddHeader>
  </headerFooter>
  <rowBreaks count="1" manualBreakCount="1">
    <brk id="85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</vt:lpstr>
      <vt:lpstr>Форма 2</vt:lpstr>
      <vt:lpstr>'Форма 1'!Заголовки_для_печати</vt:lpstr>
      <vt:lpstr>'Форма 2'!Заголовки_для_печати</vt:lpstr>
      <vt:lpstr>'Форма 1'!Область_печати</vt:lpstr>
      <vt:lpstr>'Форма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2019-06-05T04:42:24Z</dcterms:modified>
</cp:coreProperties>
</file>