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315" windowHeight="7740" activeTab="0"/>
  </bookViews>
  <sheets>
    <sheet name="Протяженность сетей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<sst xmlns="http://schemas.openxmlformats.org/spreadsheetml/2006/main" count="39" uniqueCount="29">
  <si>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Протяженность сетей ТС и ГВС п. Ханымей</t>
  </si>
  <si>
    <t>Отопление:</t>
  </si>
  <si>
    <t>№ п/п</t>
  </si>
  <si>
    <t>Наружний диаметр, мм</t>
  </si>
  <si>
    <t>Протяженность в двухтрубном исчислении, м</t>
  </si>
  <si>
    <t>Протяженность в двухтрубном исчислении, км</t>
  </si>
  <si>
    <t>Ø45</t>
  </si>
  <si>
    <t>Ø57</t>
  </si>
  <si>
    <t>Ø75</t>
  </si>
  <si>
    <t>Ø89</t>
  </si>
  <si>
    <t>Ø108</t>
  </si>
  <si>
    <t>Ø159</t>
  </si>
  <si>
    <t>Ø219</t>
  </si>
  <si>
    <t>Ø273</t>
  </si>
  <si>
    <t>Ø325</t>
  </si>
  <si>
    <t>Ø426</t>
  </si>
  <si>
    <t>ИТОГО ОТОПЛЕНИЕ:</t>
  </si>
  <si>
    <t>ГВС:</t>
  </si>
  <si>
    <t>Ø32</t>
  </si>
  <si>
    <t>Ø39</t>
  </si>
  <si>
    <t>ИТОГО СЕТИ ТЕПЛОСНАБЖЕНИЯ:</t>
  </si>
  <si>
    <t>надземная</t>
  </si>
  <si>
    <t>подземная</t>
  </si>
  <si>
    <t>Протяженность тепловых сетей в двухтрубном исчислении:</t>
  </si>
  <si>
    <t>км</t>
  </si>
  <si>
    <t>Итого:</t>
  </si>
  <si>
    <t xml:space="preserve">в т.ч. </t>
  </si>
  <si>
    <t>отопление</t>
  </si>
  <si>
    <t>ГВС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</si>
</sst>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172" fontId="20" fillId="0" borderId="17" xfId="0" applyNumberFormat="1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10" xfId="0" applyFont="1" applyBorder="1" applyAlignment="1">
      <alignment horizontal="center"/>
    </xf>
    <xf numFmtId="172" fontId="20" fillId="0" borderId="19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172" fontId="20" fillId="0" borderId="22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3" xfId="0" applyFont="1" applyBorder="1" applyAlignment="1">
      <alignment horizontal="center"/>
    </xf>
    <xf numFmtId="2" fontId="20" fillId="0" borderId="23" xfId="0" applyNumberFormat="1" applyFont="1" applyBorder="1" applyAlignment="1">
      <alignment horizontal="center"/>
    </xf>
    <xf numFmtId="172" fontId="20" fillId="0" borderId="23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172" fontId="18" fillId="0" borderId="14" xfId="0" applyNumberFormat="1" applyFont="1" applyFill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172" fontId="21" fillId="0" borderId="14" xfId="0" applyNumberFormat="1" applyFont="1" applyBorder="1" applyAlignment="1">
      <alignment horizontal="center"/>
    </xf>
    <xf numFmtId="0" fontId="22" fillId="0" borderId="24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23" fillId="0" borderId="25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2" fillId="0" borderId="25" xfId="0" applyFont="1" applyBorder="1" applyAlignment="1">
      <alignment/>
    </xf>
    <xf numFmtId="0" fontId="22" fillId="0" borderId="24" xfId="0" applyFont="1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11" borderId="25" xfId="0" applyFont="1" applyFill="1" applyBorder="1" applyAlignment="1">
      <alignment horizontal="center" vertical="center" wrapText="1"/>
    </xf>
    <xf numFmtId="0" fontId="22" fillId="11" borderId="2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11" borderId="0" xfId="0" applyFont="1" applyFill="1" applyAlignment="1">
      <alignment horizontal="left"/>
    </xf>
    <xf numFmtId="0" fontId="20" fillId="0" borderId="12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26" xfId="0" applyFont="1" applyBorder="1" applyAlignment="1">
      <alignment horizontal="left" wrapText="1"/>
    </xf>
    <xf numFmtId="0" fontId="20" fillId="0" borderId="27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6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7.140625" style="0" bestFit="1" customWidth="1"/>
    <col min="2" max="2" width="30.57421875" style="0" customWidth="1"/>
    <col min="3" max="4" width="33.28125" style="0" customWidth="1"/>
  </cols>
  <sheetData>
    <row r="1" spans="1:4" ht="18">
      <c r="A1" s="49" t="s">
        <v>0</v>
      </c>
      <c r="B1" s="49"/>
      <c r="C1" s="49"/>
      <c r="D1" s="49"/>
    </row>
    <row r="2" spans="1:3" ht="18.75" thickBot="1">
      <c r="A2" s="50" t="s">
        <v>1</v>
      </c>
      <c r="B2" s="50"/>
      <c r="C2" s="50"/>
    </row>
    <row r="3" spans="1:4" ht="31.5" thickBot="1">
      <c r="A3" s="5" t="s">
        <v>2</v>
      </c>
      <c r="B3" s="6" t="s">
        <v>3</v>
      </c>
      <c r="C3" s="7" t="s">
        <v>4</v>
      </c>
      <c r="D3" s="8" t="s">
        <v>5</v>
      </c>
    </row>
    <row r="4" spans="1:4" ht="18">
      <c r="A4" s="9">
        <v>1</v>
      </c>
      <c r="B4" s="10" t="s">
        <v>6</v>
      </c>
      <c r="C4" s="10">
        <v>320</v>
      </c>
      <c r="D4" s="11">
        <f>C4/1000</f>
        <v>0.32</v>
      </c>
    </row>
    <row r="5" spans="1:4" ht="18">
      <c r="A5" s="12">
        <v>2</v>
      </c>
      <c r="B5" s="13" t="s">
        <v>7</v>
      </c>
      <c r="C5" s="13">
        <f>108+62+752+3948</f>
        <v>4870</v>
      </c>
      <c r="D5" s="14">
        <f aca="true" t="shared" si="0" ref="D5:D13">C5/1000</f>
        <v>4.87</v>
      </c>
    </row>
    <row r="6" spans="1:4" ht="18">
      <c r="A6" s="12">
        <v>3</v>
      </c>
      <c r="B6" s="13" t="s">
        <v>8</v>
      </c>
      <c r="C6" s="13">
        <f>44+22+414</f>
        <v>480</v>
      </c>
      <c r="D6" s="14">
        <f t="shared" si="0"/>
        <v>0.48</v>
      </c>
    </row>
    <row r="7" spans="1:4" ht="18">
      <c r="A7" s="12">
        <v>4</v>
      </c>
      <c r="B7" s="13" t="s">
        <v>9</v>
      </c>
      <c r="C7" s="13">
        <f>294+140+1222</f>
        <v>1656</v>
      </c>
      <c r="D7" s="14">
        <f t="shared" si="0"/>
        <v>1.656</v>
      </c>
    </row>
    <row r="8" spans="1:4" ht="18">
      <c r="A8" s="12">
        <v>5</v>
      </c>
      <c r="B8" s="13" t="s">
        <v>10</v>
      </c>
      <c r="C8" s="13">
        <f>548+1367+204</f>
        <v>2119</v>
      </c>
      <c r="D8" s="14">
        <f t="shared" si="0"/>
        <v>2.119</v>
      </c>
    </row>
    <row r="9" spans="1:4" ht="18">
      <c r="A9" s="12">
        <v>6</v>
      </c>
      <c r="B9" s="13" t="s">
        <v>11</v>
      </c>
      <c r="C9" s="13">
        <f>824+520+3522+400</f>
        <v>5266</v>
      </c>
      <c r="D9" s="14">
        <f>C9/1000</f>
        <v>5.266</v>
      </c>
    </row>
    <row r="10" spans="1:4" ht="18">
      <c r="A10" s="12">
        <v>7</v>
      </c>
      <c r="B10" s="15" t="s">
        <v>12</v>
      </c>
      <c r="C10" s="13">
        <f>303+110+1924+300</f>
        <v>2637</v>
      </c>
      <c r="D10" s="14">
        <f t="shared" si="0"/>
        <v>2.637</v>
      </c>
    </row>
    <row r="11" spans="1:4" ht="18">
      <c r="A11" s="12">
        <v>8</v>
      </c>
      <c r="B11" s="15" t="s">
        <v>13</v>
      </c>
      <c r="C11" s="13">
        <v>1240</v>
      </c>
      <c r="D11" s="14">
        <f t="shared" si="0"/>
        <v>1.24</v>
      </c>
    </row>
    <row r="12" spans="1:4" ht="18">
      <c r="A12" s="12">
        <v>9</v>
      </c>
      <c r="B12" s="15" t="s">
        <v>14</v>
      </c>
      <c r="C12" s="13">
        <f>1370+30</f>
        <v>1400</v>
      </c>
      <c r="D12" s="14">
        <f t="shared" si="0"/>
        <v>1.4</v>
      </c>
    </row>
    <row r="13" spans="1:4" ht="18.75" thickBot="1">
      <c r="A13" s="16">
        <v>10</v>
      </c>
      <c r="B13" s="17" t="s">
        <v>15</v>
      </c>
      <c r="C13" s="18">
        <v>430</v>
      </c>
      <c r="D13" s="19">
        <f t="shared" si="0"/>
        <v>0.43</v>
      </c>
    </row>
    <row r="14" spans="1:4" ht="18.75" thickBot="1">
      <c r="A14" s="51" t="s">
        <v>16</v>
      </c>
      <c r="B14" s="52"/>
      <c r="C14" s="20">
        <f>SUM(C4:C13)</f>
        <v>20418</v>
      </c>
      <c r="D14" s="21">
        <f>SUM(D4:D13)</f>
        <v>20.417999999999996</v>
      </c>
    </row>
    <row r="16" spans="1:3" ht="18.75" thickBot="1">
      <c r="A16" s="50" t="s">
        <v>17</v>
      </c>
      <c r="B16" s="50"/>
      <c r="C16" s="50"/>
    </row>
    <row r="17" spans="1:4" ht="31.5" thickBot="1">
      <c r="A17" s="5" t="s">
        <v>2</v>
      </c>
      <c r="B17" s="6" t="s">
        <v>3</v>
      </c>
      <c r="C17" s="7" t="s">
        <v>4</v>
      </c>
      <c r="D17" s="8" t="s">
        <v>5</v>
      </c>
    </row>
    <row r="18" spans="1:4" ht="18">
      <c r="A18" s="22">
        <v>1</v>
      </c>
      <c r="B18" s="23" t="s">
        <v>18</v>
      </c>
      <c r="C18" s="24">
        <f>(450+450)/2</f>
        <v>450</v>
      </c>
      <c r="D18" s="25">
        <f aca="true" t="shared" si="1" ref="D18:D24">C18/1000</f>
        <v>0.45</v>
      </c>
    </row>
    <row r="19" spans="1:4" ht="18">
      <c r="A19" s="26">
        <v>2</v>
      </c>
      <c r="B19" s="13" t="s">
        <v>19</v>
      </c>
      <c r="C19" s="27">
        <f>(15+15+106+106+360+65+764+764+400+400)/2</f>
        <v>1497.5</v>
      </c>
      <c r="D19" s="28">
        <f t="shared" si="1"/>
        <v>1.4975</v>
      </c>
    </row>
    <row r="20" spans="1:4" ht="18">
      <c r="A20" s="26">
        <v>3</v>
      </c>
      <c r="B20" s="13" t="s">
        <v>6</v>
      </c>
      <c r="C20" s="27">
        <f>(65+65+9+9+360+825+4292)/2</f>
        <v>2812.5</v>
      </c>
      <c r="D20" s="28">
        <f t="shared" si="1"/>
        <v>2.8125</v>
      </c>
    </row>
    <row r="21" spans="1:4" ht="18">
      <c r="A21" s="26">
        <v>4</v>
      </c>
      <c r="B21" s="13" t="s">
        <v>7</v>
      </c>
      <c r="C21" s="27">
        <f>(890+4292+870)/2</f>
        <v>3026</v>
      </c>
      <c r="D21" s="28">
        <f t="shared" si="1"/>
        <v>3.026</v>
      </c>
    </row>
    <row r="22" spans="1:4" ht="18">
      <c r="A22" s="26">
        <v>5</v>
      </c>
      <c r="B22" s="13" t="s">
        <v>9</v>
      </c>
      <c r="C22" s="27">
        <f>(870+3169)/2+204</f>
        <v>2223.5</v>
      </c>
      <c r="D22" s="28">
        <f t="shared" si="1"/>
        <v>2.2235</v>
      </c>
    </row>
    <row r="23" spans="1:4" ht="18">
      <c r="A23" s="26">
        <v>6</v>
      </c>
      <c r="B23" s="13" t="s">
        <v>10</v>
      </c>
      <c r="C23" s="27">
        <f>(3169+1220)/2</f>
        <v>2194.5</v>
      </c>
      <c r="D23" s="28">
        <f t="shared" si="1"/>
        <v>2.1945</v>
      </c>
    </row>
    <row r="24" spans="1:4" ht="18.75" thickBot="1">
      <c r="A24" s="26">
        <v>7</v>
      </c>
      <c r="B24" s="13" t="s">
        <v>11</v>
      </c>
      <c r="C24" s="27">
        <f>1220/2</f>
        <v>610</v>
      </c>
      <c r="D24" s="28">
        <f t="shared" si="1"/>
        <v>0.61</v>
      </c>
    </row>
    <row r="25" spans="1:4" ht="18.75" thickBot="1">
      <c r="A25" s="51" t="s">
        <v>16</v>
      </c>
      <c r="B25" s="52"/>
      <c r="C25" s="29">
        <f>SUM(C18:C24)</f>
        <v>12814</v>
      </c>
      <c r="D25" s="30">
        <f>SUM(D15:D24)</f>
        <v>12.813999999999998</v>
      </c>
    </row>
    <row r="26" spans="3:4" ht="15.75" thickBot="1">
      <c r="C26" s="1"/>
      <c r="D26" s="1"/>
    </row>
    <row r="27" spans="1:4" ht="21" thickBot="1">
      <c r="A27" s="53" t="s">
        <v>20</v>
      </c>
      <c r="B27" s="54"/>
      <c r="C27" s="31">
        <f>C25+C14</f>
        <v>33232</v>
      </c>
      <c r="D27" s="32">
        <f>D25+D14</f>
        <v>33.23199999999999</v>
      </c>
    </row>
    <row r="28" ht="15">
      <c r="E28" s="3"/>
    </row>
    <row r="29" spans="2:5" ht="15.75" customHeight="1">
      <c r="B29" s="47" t="s">
        <v>23</v>
      </c>
      <c r="C29" s="48"/>
      <c r="D29" s="36" t="s">
        <v>24</v>
      </c>
      <c r="E29" s="35"/>
    </row>
    <row r="30" spans="2:5" ht="15.75">
      <c r="B30" s="34" t="s">
        <v>21</v>
      </c>
      <c r="C30" s="33"/>
      <c r="D30" s="37">
        <v>4.691</v>
      </c>
      <c r="E30" s="44"/>
    </row>
    <row r="31" spans="2:5" ht="15.75">
      <c r="B31" s="34" t="s">
        <v>22</v>
      </c>
      <c r="C31" s="33"/>
      <c r="D31" s="38">
        <v>28.541</v>
      </c>
      <c r="E31" s="44"/>
    </row>
    <row r="32" spans="3:5" ht="15.75">
      <c r="C32" s="40" t="s">
        <v>25</v>
      </c>
      <c r="D32" s="46">
        <f>D30+D31</f>
        <v>33.232</v>
      </c>
      <c r="E32" s="45"/>
    </row>
    <row r="33" spans="4:5" ht="15">
      <c r="D33" s="4"/>
      <c r="E33" s="3"/>
    </row>
    <row r="34" spans="2:5" ht="15.75">
      <c r="B34" s="42" t="s">
        <v>26</v>
      </c>
      <c r="C34" s="43"/>
      <c r="D34" s="2"/>
      <c r="E34" s="3"/>
    </row>
    <row r="35" spans="2:5" ht="15.75">
      <c r="B35" s="42" t="s">
        <v>27</v>
      </c>
      <c r="C35" s="43"/>
      <c r="D35" s="39">
        <v>20.418</v>
      </c>
      <c r="E35" s="41"/>
    </row>
    <row r="36" spans="2:5" ht="15.75">
      <c r="B36" s="42" t="s">
        <v>28</v>
      </c>
      <c r="C36" s="43"/>
      <c r="D36" s="39">
        <v>12.814</v>
      </c>
      <c r="E36" s="41"/>
    </row>
  </sheetData>
  <sheetProtection/>
  <mergeCells count="7">
    <mergeCell ref="B29:C29"/>
    <mergeCell ref="A1:D1"/>
    <mergeCell ref="A2:C2"/>
    <mergeCell ref="A14:B14"/>
    <mergeCell ref="A16:C16"/>
    <mergeCell ref="A25:B25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"Интертехэлектро"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lebedav</dc:creator>
  <cp:keywords/>
  <dc:description/>
  <cp:lastModifiedBy>ГалайЕН</cp:lastModifiedBy>
  <cp:lastPrinted>2015-06-08T08:19:35Z</cp:lastPrinted>
  <dcterms:created xsi:type="dcterms:W3CDTF">2015-03-31T08:59:11Z</dcterms:created>
  <dcterms:modified xsi:type="dcterms:W3CDTF">2016-02-15T03:22:45Z</dcterms:modified>
  <cp:category/>
  <cp:version/>
  <cp:contentType/>
  <cp:contentStatus/>
</cp:coreProperties>
</file>